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25" activeTab="3"/>
  </bookViews>
  <sheets>
    <sheet name="SC-FPra-Curso-2021-03" sheetId="1" r:id="rId1"/>
    <sheet name="CIF" sheetId="2" r:id="rId2"/>
    <sheet name="MOD" sheetId="3" r:id="rId3"/>
    <sheet name="costos por procesos" sheetId="4" r:id="rId4"/>
  </sheets>
  <definedNames>
    <definedName name="_xlnm.Print_Area" localSheetId="0">'SC-FPra-Curso-2021-03'!$A$1:$M$63</definedName>
  </definedNames>
  <calcPr fullCalcOnLoad="1"/>
</workbook>
</file>

<file path=xl/sharedStrings.xml><?xml version="1.0" encoding="utf-8"?>
<sst xmlns="http://schemas.openxmlformats.org/spreadsheetml/2006/main" count="272" uniqueCount="176">
  <si>
    <t>Producción Real</t>
  </si>
  <si>
    <t>Ejercicio Nº 2 - CIF</t>
  </si>
  <si>
    <t>Ejercicio Nº 3 - Costos por Procesos</t>
  </si>
  <si>
    <t>DT = 600 U.</t>
  </si>
  <si>
    <t>Tasa de desperdicio normal = 2%</t>
  </si>
  <si>
    <t>DATOS:</t>
  </si>
  <si>
    <t>Determinar:</t>
  </si>
  <si>
    <t>2) Desperdicio Normal (DN)</t>
  </si>
  <si>
    <t>3) Desperdicio Extraordinario (DE)</t>
  </si>
  <si>
    <t>4) Desperdicio Extraordinario Computable (DEC)</t>
  </si>
  <si>
    <t>5) Producción Procesada Computable</t>
  </si>
  <si>
    <t>Capacidad Normal</t>
  </si>
  <si>
    <t>Relación  Insumo/Producto real</t>
  </si>
  <si>
    <t>Presupuesto de Carga Fabril fija</t>
  </si>
  <si>
    <t>Cuota predeterminada de Carga Fabril Variable</t>
  </si>
  <si>
    <t>Tiempo trabajado en Hs Hs.</t>
  </si>
  <si>
    <t>Tiempo trabajado de máquinas</t>
  </si>
  <si>
    <t xml:space="preserve">Total de la Carga Fabril Real  </t>
  </si>
  <si>
    <t>Costo Primo de la producción</t>
  </si>
  <si>
    <t xml:space="preserve">    e indiques el costo unitario de producción</t>
  </si>
  <si>
    <t>Se pide:</t>
  </si>
  <si>
    <t>Ventas de toda la producción</t>
  </si>
  <si>
    <t>Gastos de la función comercial</t>
  </si>
  <si>
    <t>CIF - Variaciones</t>
  </si>
  <si>
    <r>
      <rPr>
        <b/>
        <sz val="12"/>
        <color indexed="56"/>
        <rFont val="Calibri"/>
        <family val="2"/>
      </rPr>
      <t>a)</t>
    </r>
    <r>
      <rPr>
        <sz val="12"/>
        <color indexed="56"/>
        <rFont val="Calibri"/>
        <family val="2"/>
      </rPr>
      <t xml:space="preserve"> Que realices el análisis correspondiente al cuadro de variaciones de carga fabril</t>
    </r>
  </si>
  <si>
    <r>
      <rPr>
        <b/>
        <sz val="12"/>
        <color indexed="56"/>
        <rFont val="Arial"/>
        <family val="2"/>
      </rPr>
      <t>b)</t>
    </r>
    <r>
      <rPr>
        <sz val="12"/>
        <color indexed="56"/>
        <rFont val="Arial"/>
        <family val="2"/>
      </rPr>
      <t xml:space="preserve"> Que expongas el Estado de Resultados, de corresponder, con ajustes a costos y resultados</t>
    </r>
  </si>
  <si>
    <t>Ejercicio Nº 1 - MOD</t>
  </si>
  <si>
    <t>Se Pide:</t>
  </si>
  <si>
    <t>1) Cálculo de la Incidencia de las cargas sociales</t>
  </si>
  <si>
    <t>2) Cálculo del costo horario de la MOD</t>
  </si>
  <si>
    <t>sociales las siguientes: Vacaciones 7%, SAC 8,33%, Feriados 2%, Aportes Patronales 33 %,</t>
  </si>
  <si>
    <t xml:space="preserve">Indemnización por despido 2%, </t>
  </si>
  <si>
    <t>Hs. Hombre por unidad</t>
  </si>
  <si>
    <t>El tiempo estándar por hora hombre fue de</t>
  </si>
  <si>
    <t>Hs. Hombre productivas</t>
  </si>
  <si>
    <t>Durante el mes se trabajaron</t>
  </si>
  <si>
    <t xml:space="preserve">Se paga un jornal bruto de 120 $/HH, al cual se le practican retenciones del 17%, siendo las cargas </t>
  </si>
  <si>
    <t>3) Cálculo del costo total y unitario de la MOD</t>
  </si>
  <si>
    <t>de Costos por Absorción. Los siguientes, son los datos de un período determinado</t>
  </si>
  <si>
    <t>La empresa Tami SX produce y vende un único producto y utiliza un Sistema</t>
  </si>
  <si>
    <t>PBE = 14.400 u.</t>
  </si>
  <si>
    <t>EFPP = 100% para todos los elementos del costo de producción</t>
  </si>
  <si>
    <t xml:space="preserve">EIPP = 5000 U. al 100% para todos los elementos. </t>
  </si>
  <si>
    <t>PT = 10.000 u.</t>
  </si>
  <si>
    <t>1) Cantidad EFPP en unidades totales y equivalentes</t>
  </si>
  <si>
    <t>FINAL PRÁCTICO</t>
  </si>
  <si>
    <t>N° Registro</t>
  </si>
  <si>
    <r>
      <t xml:space="preserve">FECHA:  </t>
    </r>
    <r>
      <rPr>
        <b/>
        <sz val="11"/>
        <color indexed="16"/>
        <rFont val="Times New Roman"/>
        <family val="1"/>
      </rPr>
      <t>18 /03 /21</t>
    </r>
  </si>
  <si>
    <t>Apellido y Nombres</t>
  </si>
  <si>
    <t>COMPLETAR DATOS AHORA</t>
  </si>
  <si>
    <t>Caso 1 - Mano de Obra</t>
  </si>
  <si>
    <t>Solución</t>
  </si>
  <si>
    <t>Caso 2 - C.I.F.</t>
  </si>
  <si>
    <t>Caso 3 - Proceso</t>
  </si>
  <si>
    <t xml:space="preserve">N° Registro   </t>
  </si>
  <si>
    <t>BONACORSI YANINA</t>
  </si>
  <si>
    <t>Sueldo y jornal basico</t>
  </si>
  <si>
    <t>%</t>
  </si>
  <si>
    <t>Vacaciones</t>
  </si>
  <si>
    <t>HH</t>
  </si>
  <si>
    <t>Feriados</t>
  </si>
  <si>
    <t>Enfermedades</t>
  </si>
  <si>
    <t>Unidades</t>
  </si>
  <si>
    <t>Preaviso</t>
  </si>
  <si>
    <t>Licencias</t>
  </si>
  <si>
    <t>SAC</t>
  </si>
  <si>
    <t>Aporte Patronales</t>
  </si>
  <si>
    <t>JUBILACION</t>
  </si>
  <si>
    <t>OBRA SOCIAL</t>
  </si>
  <si>
    <t>ASIGNACION FLIAR</t>
  </si>
  <si>
    <t>Ropa</t>
  </si>
  <si>
    <t>Despidos</t>
  </si>
  <si>
    <t>Le resto el 100 %</t>
  </si>
  <si>
    <t>Total Cs Ss</t>
  </si>
  <si>
    <t>Basico</t>
  </si>
  <si>
    <t>Porcentaje lo ponemos para poder multiplicar</t>
  </si>
  <si>
    <t>Costo de la empresa CARGAS S</t>
  </si>
  <si>
    <t>PUNTO 1 CARGAS SOCIAL</t>
  </si>
  <si>
    <t>Costo de la empresa CS</t>
  </si>
  <si>
    <t>TOTAL</t>
  </si>
  <si>
    <t>SUELDO TOTAL</t>
  </si>
  <si>
    <t>HORAS  TOTALES</t>
  </si>
  <si>
    <t>COSTO POR HORA</t>
  </si>
  <si>
    <t>PUNTO 2 costo horario</t>
  </si>
  <si>
    <t>PUNTO 3 COSTO total y unitario de MOD</t>
  </si>
  <si>
    <t>COSTO TOTAL</t>
  </si>
  <si>
    <t>costo unitario</t>
  </si>
  <si>
    <t>unidad</t>
  </si>
  <si>
    <t>sueldo + cagras sociales</t>
  </si>
  <si>
    <t>BACKER</t>
  </si>
  <si>
    <t xml:space="preserve">PRESUPUESTO </t>
  </si>
  <si>
    <t xml:space="preserve">P.A.N.R </t>
  </si>
  <si>
    <t>APLICADO</t>
  </si>
  <si>
    <t>CIF REALES</t>
  </si>
  <si>
    <t>NAN</t>
  </si>
  <si>
    <t>Concepto</t>
  </si>
  <si>
    <t xml:space="preserve">NAR </t>
  </si>
  <si>
    <t>$</t>
  </si>
  <si>
    <t>$/HS</t>
  </si>
  <si>
    <t>HS</t>
  </si>
  <si>
    <t>C.V</t>
  </si>
  <si>
    <t>CF</t>
  </si>
  <si>
    <t>=</t>
  </si>
  <si>
    <t>Variacion presupuesto</t>
  </si>
  <si>
    <t>PANR</t>
  </si>
  <si>
    <t xml:space="preserve"> - REAL</t>
  </si>
  <si>
    <t>VARIACION PRESUPUESTO</t>
  </si>
  <si>
    <t>Variacion capacidad</t>
  </si>
  <si>
    <t>Aplicado</t>
  </si>
  <si>
    <t>-PANR</t>
  </si>
  <si>
    <t>VARIACION CAPACIDAD</t>
  </si>
  <si>
    <t>Variacion Neta</t>
  </si>
  <si>
    <t>- CIF real</t>
  </si>
  <si>
    <t>VARIACION NETA</t>
  </si>
  <si>
    <t xml:space="preserve">PUNTO A Cargo a costos de produccion </t>
  </si>
  <si>
    <t>Estado de Costos</t>
  </si>
  <si>
    <t>Materia Prima Directa</t>
  </si>
  <si>
    <t xml:space="preserve">EI+ Compras - EF= Consumo </t>
  </si>
  <si>
    <t>Desperdicio normal</t>
  </si>
  <si>
    <t>MOD (mano de obra directa)</t>
  </si>
  <si>
    <t>Debe incluir cargas sociales</t>
  </si>
  <si>
    <t>Carga Fabril</t>
  </si>
  <si>
    <t>CIF APLICADO</t>
  </si>
  <si>
    <t>Total Costos de fabricacion/Produccion del periodo</t>
  </si>
  <si>
    <t>Ajuste presupuesto</t>
  </si>
  <si>
    <t>En proceso</t>
  </si>
  <si>
    <t>+ EI productos procesados</t>
  </si>
  <si>
    <t>- EF productos procesados</t>
  </si>
  <si>
    <t>Total Costo de Productos Terminado</t>
  </si>
  <si>
    <t>terminado</t>
  </si>
  <si>
    <t>+ EI de productos terminados</t>
  </si>
  <si>
    <t>- EF de productos terminados</t>
  </si>
  <si>
    <t>Costo de Productos terminados y vendidos</t>
  </si>
  <si>
    <t>Materia Prima</t>
  </si>
  <si>
    <t>1 CUATRIMESTRE</t>
  </si>
  <si>
    <t>UNIDADES</t>
  </si>
  <si>
    <t>VENTAS</t>
  </si>
  <si>
    <t>CPTYV</t>
  </si>
  <si>
    <t>UNITILIDAD BRUTA</t>
  </si>
  <si>
    <t>GS V COMERCIALES</t>
  </si>
  <si>
    <t>CF COMERCIALES</t>
  </si>
  <si>
    <t>CF ADMINISTRACION</t>
  </si>
  <si>
    <t>RESULTADO OPERATIVO</t>
  </si>
  <si>
    <t>COSTO UNITARIO DE PRODUCCION</t>
  </si>
  <si>
    <t xml:space="preserve">V Capacidad  </t>
  </si>
  <si>
    <t>1. Determinar las unidades procesadas en el periodo (EI + PRODUCCION/COMPRAS - EF= PRODUCCION TERMINADA)</t>
  </si>
  <si>
    <t>PPT</t>
  </si>
  <si>
    <t xml:space="preserve">Elementos </t>
  </si>
  <si>
    <t>UT/PT</t>
  </si>
  <si>
    <t>+</t>
  </si>
  <si>
    <t>EFPP</t>
  </si>
  <si>
    <t>-</t>
  </si>
  <si>
    <t>EIPP</t>
  </si>
  <si>
    <t>DESPERDICIO</t>
  </si>
  <si>
    <t>PPC</t>
  </si>
  <si>
    <t>Unidad</t>
  </si>
  <si>
    <t>% Avance</t>
  </si>
  <si>
    <t>Unidad Eq.</t>
  </si>
  <si>
    <t>PBE</t>
  </si>
  <si>
    <t>DT</t>
  </si>
  <si>
    <t xml:space="preserve">DN </t>
  </si>
  <si>
    <t>DE</t>
  </si>
  <si>
    <t>DEC</t>
  </si>
  <si>
    <t>UT+EFPP-EIPP=PBE</t>
  </si>
  <si>
    <t>UT=PBE-EFPP+EIPP</t>
  </si>
  <si>
    <t>COMPROBACION</t>
  </si>
  <si>
    <t>FORMULAS</t>
  </si>
  <si>
    <t>MP</t>
  </si>
  <si>
    <t>DN</t>
  </si>
  <si>
    <t>Tasa</t>
  </si>
  <si>
    <t>1+T</t>
  </si>
  <si>
    <t>DT-DN</t>
  </si>
  <si>
    <t>PBE*TASA</t>
  </si>
  <si>
    <t>10000+EFPP-5000=14400</t>
  </si>
  <si>
    <t>UNIDADES EQUIVALENTES</t>
  </si>
  <si>
    <t>ESTADO DE RESULTADO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</si>
</sst>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_(&quot;$&quot;* #,##0.00_);_(&quot;$&quot;* \(#,##0.00\);_(&quot;$&quot;* &quot;-&quot;??_);_(@_)"/>
    <numFmt numFmtId="182" formatCode="&quot;$&quot;#,##0.00_);\(&quot;$&quot;#,##0.00\)"/>
    <numFmt numFmtId="183" formatCode="0.00000000"/>
    <numFmt numFmtId="184" formatCode="0.000"/>
    <numFmt numFmtId="185" formatCode="&quot;$&quot;#,##0_);\(&quot;$&quot;#,##0\)"/>
    <numFmt numFmtId="186" formatCode="0.0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Hs.Máq&quot;_ ;\-#,##0\ "/>
    <numFmt numFmtId="192" formatCode="#,##0\ &quot;Unidades&quot;_ ;\-#,##0\ "/>
    <numFmt numFmtId="193" formatCode="\$\ #,##0.\-_ ;\-#,##0\ "/>
    <numFmt numFmtId="194" formatCode="0\ &quot;' por unid&quot;"/>
    <numFmt numFmtId="195" formatCode="\$\ 0.00\ &quot;por HMáq.&quot;"/>
    <numFmt numFmtId="196" formatCode="#,##0\ &quot;Hs.Mq&quot;_ ;\-#,##0\ "/>
    <numFmt numFmtId="197" formatCode="#,##0\ &quot;Unid&quot;_ ;\-#,##0\ "/>
    <numFmt numFmtId="198" formatCode="\$0.00\ &quot;por HMq&quot;"/>
    <numFmt numFmtId="199" formatCode="_-* #,##0\ _€_-;\-* #,##0\ _€_-;_-* &quot;-&quot;??\ _€_-;_-@_-"/>
    <numFmt numFmtId="200" formatCode="0_ ;\-0\ "/>
    <numFmt numFmtId="201" formatCode="#,##0_ ;\-#,##0\ "/>
    <numFmt numFmtId="202" formatCode="\ #,##0;[Red]\(#,##0\)"/>
    <numFmt numFmtId="203" formatCode="\$\ #,##0.\-_ ;\(&quot;$&quot;#,##0\ \)"/>
    <numFmt numFmtId="204" formatCode="&quot;$&quot;\ #,##0;[Red]&quot;$&quot;\(\-#,##0\)"/>
    <numFmt numFmtId="205" formatCode="&quot;$&quot;\ #,##0;[Red]&quot;$&quot;\(#,##0\)"/>
    <numFmt numFmtId="206" formatCode="&quot;$&quot;\ #,##0.\-;[Red]&quot;$&quot;\(#,##0.\-\)"/>
    <numFmt numFmtId="207" formatCode="#,##0.\-_ ;\-#,##0\ "/>
    <numFmt numFmtId="208" formatCode="#,##0.\-;[Red]\(#,##0.\-\)"/>
    <numFmt numFmtId="209" formatCode="&quot;$&quot;\ \ #,##0;[Red]\(#,##0\)"/>
    <numFmt numFmtId="210" formatCode="&quot;CIF Ap.+VP&quot;\ &quot;$&quot;\ \ #,##0;[Red]\(#,##0\)"/>
    <numFmt numFmtId="211" formatCode="\ &quot;$&quot;\ \ #,##0.00;[Red]\(#,##0\)"/>
    <numFmt numFmtId="212" formatCode="0.0000"/>
    <numFmt numFmtId="213" formatCode="0.00000"/>
    <numFmt numFmtId="214" formatCode="&quot;$&quot;#,##0.00&quot;/HH&quot;"/>
    <numFmt numFmtId="215" formatCode="&quot;$&quot;#,##0.00&quot; /HH&quot;"/>
    <numFmt numFmtId="216" formatCode="&quot;$&quot;\ #,##0.00"/>
    <numFmt numFmtId="217" formatCode="&quot;$/u&quot;\ 0.00"/>
    <numFmt numFmtId="218" formatCode="_-&quot;$&quot;\ * #,##0_-;\-&quot;$&quot;\ * #,##0_-;_-&quot;$&quot;\ * &quot;-&quot;??_-;_-@_-"/>
    <numFmt numFmtId="219" formatCode="_-[$$-2C0A]\ * #,##0.00_-;\-[$$-2C0A]\ * #,##0.00_-;_-[$$-2C0A]\ * &quot;-&quot;??_-;_-@_-"/>
    <numFmt numFmtId="220" formatCode="[$-2C0A]dddd\,\ d\ &quot;de&quot;\ mmmm\ &quot;de&quot;\ yyyy"/>
    <numFmt numFmtId="221" formatCode="_-* #,##0_-;\-* #,##0_-;_-* &quot;-&quot;??_-;_-@_-"/>
    <numFmt numFmtId="222" formatCode="_-[$$-2C0A]\ * #,##0_-;\-[$$-2C0A]\ * #,##0_-;_-[$$-2C0A]\ * &quot;-&quot;??_-;_-@_-"/>
    <numFmt numFmtId="223" formatCode="_-&quot;$&quot;\ * #,##0.0000_-;\-&quot;$&quot;\ * #,##0.0000_-;_-&quot;$&quot;\ * &quot;-&quot;??_-;_-@_-"/>
    <numFmt numFmtId="224" formatCode="_-* #,##0.0\ &quot;€&quot;_-;\-* #,##0.0\ &quot;€&quot;_-;_-* &quot;-&quot;??\ &quot;€&quot;_-;_-@_-"/>
    <numFmt numFmtId="225" formatCode="_-* #,##0\ &quot;€&quot;_-;\-* #,##0\ &quot;€&quot;_-;_-* &quot;-&quot;??\ &quot;€&quot;_-;_-@_-"/>
    <numFmt numFmtId="226" formatCode="_(* #,##0_);_(* \(#,##0\);_(* &quot;-&quot;??_);_(@_)"/>
  </numFmts>
  <fonts count="68">
    <font>
      <sz val="11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i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16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30"/>
      <name val="Calibri"/>
      <family val="2"/>
    </font>
    <font>
      <sz val="8"/>
      <color indexed="62"/>
      <name val="Calibri"/>
      <family val="2"/>
    </font>
    <font>
      <b/>
      <u val="single"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56"/>
      <name val="Calibri"/>
      <family val="2"/>
    </font>
    <font>
      <sz val="8"/>
      <color indexed="56"/>
      <name val="Calibri"/>
      <family val="2"/>
    </font>
    <font>
      <b/>
      <sz val="11"/>
      <color indexed="56"/>
      <name val="Arial"/>
      <family val="2"/>
    </font>
    <font>
      <b/>
      <u val="single"/>
      <sz val="11"/>
      <color indexed="56"/>
      <name val="Times New Roman"/>
      <family val="1"/>
    </font>
    <font>
      <b/>
      <sz val="12"/>
      <color indexed="16"/>
      <name val="Arial Black"/>
      <family val="2"/>
    </font>
    <font>
      <b/>
      <u val="single"/>
      <sz val="10"/>
      <color indexed="10"/>
      <name val="Times New Roman"/>
      <family val="1"/>
    </font>
    <font>
      <b/>
      <sz val="11"/>
      <color indexed="16"/>
      <name val="Calibri"/>
      <family val="2"/>
    </font>
    <font>
      <sz val="14"/>
      <color indexed="56"/>
      <name val="Calibri"/>
      <family val="2"/>
    </font>
    <font>
      <b/>
      <sz val="11"/>
      <color indexed="16"/>
      <name val="Arial"/>
      <family val="2"/>
    </font>
    <font>
      <b/>
      <i/>
      <sz val="11"/>
      <color indexed="56"/>
      <name val="Arial"/>
      <family val="2"/>
    </font>
    <font>
      <b/>
      <sz val="12"/>
      <color indexed="16"/>
      <name val="Calibri"/>
      <family val="2"/>
    </font>
    <font>
      <sz val="9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sz val="9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hair"/>
      <right style="hair"/>
      <top style="double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hair"/>
    </border>
    <border>
      <left/>
      <right style="medium"/>
      <top style="hair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198" fontId="3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/>
    </xf>
    <xf numFmtId="196" fontId="33" fillId="0" borderId="0" xfId="47" applyNumberFormat="1" applyFont="1" applyFill="1" applyBorder="1" applyAlignment="1">
      <alignment horizontal="center"/>
    </xf>
    <xf numFmtId="197" fontId="33" fillId="0" borderId="0" xfId="47" applyNumberFormat="1" applyFont="1" applyFill="1" applyBorder="1" applyAlignment="1">
      <alignment horizontal="center"/>
    </xf>
    <xf numFmtId="193" fontId="33" fillId="0" borderId="0" xfId="47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194" fontId="33" fillId="0" borderId="0" xfId="0" applyNumberFormat="1" applyFont="1" applyFill="1" applyBorder="1" applyAlignment="1">
      <alignment horizontal="center"/>
    </xf>
    <xf numFmtId="198" fontId="3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200" fontId="35" fillId="0" borderId="0" xfId="47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200" fontId="33" fillId="0" borderId="0" xfId="0" applyNumberFormat="1" applyFont="1" applyFill="1" applyBorder="1" applyAlignment="1">
      <alignment/>
    </xf>
    <xf numFmtId="200" fontId="36" fillId="0" borderId="0" xfId="47" applyNumberFormat="1" applyFont="1" applyFill="1" applyBorder="1" applyAlignment="1">
      <alignment horizontal="center"/>
    </xf>
    <xf numFmtId="201" fontId="37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201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201" fontId="33" fillId="0" borderId="0" xfId="47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93" fontId="42" fillId="0" borderId="14" xfId="47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194" fontId="42" fillId="0" borderId="14" xfId="0" applyNumberFormat="1" applyFont="1" applyBorder="1" applyAlignment="1">
      <alignment horizontal="center"/>
    </xf>
    <xf numFmtId="198" fontId="42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41" fillId="0" borderId="0" xfId="0" applyFont="1" applyBorder="1" applyAlignment="1">
      <alignment/>
    </xf>
    <xf numFmtId="193" fontId="42" fillId="0" borderId="16" xfId="47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" fillId="24" borderId="0" xfId="0" applyFont="1" applyFill="1" applyAlignment="1">
      <alignment/>
    </xf>
    <xf numFmtId="0" fontId="42" fillId="18" borderId="14" xfId="0" applyFont="1" applyFill="1" applyBorder="1" applyAlignment="1">
      <alignment horizontal="center"/>
    </xf>
    <xf numFmtId="193" fontId="42" fillId="0" borderId="19" xfId="47" applyNumberFormat="1" applyFont="1" applyBorder="1" applyAlignment="1">
      <alignment horizontal="center"/>
    </xf>
    <xf numFmtId="0" fontId="40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41" fillId="0" borderId="21" xfId="0" applyFont="1" applyBorder="1" applyAlignment="1">
      <alignment/>
    </xf>
    <xf numFmtId="196" fontId="42" fillId="0" borderId="22" xfId="47" applyNumberFormat="1" applyFont="1" applyBorder="1" applyAlignment="1">
      <alignment horizontal="center"/>
    </xf>
    <xf numFmtId="197" fontId="42" fillId="0" borderId="23" xfId="47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3" fillId="0" borderId="0" xfId="0" applyFont="1" applyBorder="1" applyAlignment="1">
      <alignment/>
    </xf>
    <xf numFmtId="2" fontId="40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5" fillId="0" borderId="13" xfId="0" applyNumberFormat="1" applyFont="1" applyFill="1" applyBorder="1" applyAlignment="1">
      <alignment horizontal="center" vertical="center"/>
    </xf>
    <xf numFmtId="0" fontId="46" fillId="25" borderId="0" xfId="0" applyFont="1" applyFill="1" applyAlignment="1">
      <alignment horizontal="center" vertical="center"/>
    </xf>
    <xf numFmtId="200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2" fillId="23" borderId="24" xfId="0" applyFont="1" applyFill="1" applyBorder="1" applyAlignment="1">
      <alignment/>
    </xf>
    <xf numFmtId="0" fontId="32" fillId="23" borderId="25" xfId="0" applyFont="1" applyFill="1" applyBorder="1" applyAlignment="1">
      <alignment/>
    </xf>
    <xf numFmtId="0" fontId="0" fillId="23" borderId="25" xfId="0" applyFill="1" applyBorder="1" applyAlignment="1">
      <alignment/>
    </xf>
    <xf numFmtId="201" fontId="37" fillId="23" borderId="25" xfId="0" applyNumberFormat="1" applyFont="1" applyFill="1" applyBorder="1" applyAlignment="1">
      <alignment/>
    </xf>
    <xf numFmtId="4" fontId="33" fillId="23" borderId="25" xfId="0" applyNumberFormat="1" applyFont="1" applyFill="1" applyBorder="1" applyAlignment="1">
      <alignment/>
    </xf>
    <xf numFmtId="201" fontId="38" fillId="23" borderId="25" xfId="0" applyNumberFormat="1" applyFont="1" applyFill="1" applyBorder="1" applyAlignment="1">
      <alignment/>
    </xf>
    <xf numFmtId="4" fontId="38" fillId="23" borderId="25" xfId="0" applyNumberFormat="1" applyFont="1" applyFill="1" applyBorder="1" applyAlignment="1">
      <alignment/>
    </xf>
    <xf numFmtId="4" fontId="38" fillId="23" borderId="26" xfId="0" applyNumberFormat="1" applyFont="1" applyFill="1" applyBorder="1" applyAlignment="1">
      <alignment/>
    </xf>
    <xf numFmtId="0" fontId="32" fillId="23" borderId="27" xfId="0" applyFont="1" applyFill="1" applyBorder="1" applyAlignment="1">
      <alignment/>
    </xf>
    <xf numFmtId="0" fontId="32" fillId="23" borderId="28" xfId="0" applyFont="1" applyFill="1" applyBorder="1" applyAlignment="1">
      <alignment/>
    </xf>
    <xf numFmtId="0" fontId="0" fillId="23" borderId="28" xfId="0" applyFill="1" applyBorder="1" applyAlignment="1">
      <alignment/>
    </xf>
    <xf numFmtId="201" fontId="33" fillId="23" borderId="28" xfId="47" applyNumberFormat="1" applyFont="1" applyFill="1" applyBorder="1" applyAlignment="1">
      <alignment horizontal="center"/>
    </xf>
    <xf numFmtId="4" fontId="37" fillId="23" borderId="28" xfId="0" applyNumberFormat="1" applyFont="1" applyFill="1" applyBorder="1" applyAlignment="1">
      <alignment/>
    </xf>
    <xf numFmtId="201" fontId="38" fillId="23" borderId="28" xfId="0" applyNumberFormat="1" applyFont="1" applyFill="1" applyBorder="1" applyAlignment="1">
      <alignment/>
    </xf>
    <xf numFmtId="0" fontId="33" fillId="23" borderId="28" xfId="0" applyFont="1" applyFill="1" applyBorder="1" applyAlignment="1">
      <alignment/>
    </xf>
    <xf numFmtId="4" fontId="38" fillId="23" borderId="28" xfId="0" applyNumberFormat="1" applyFont="1" applyFill="1" applyBorder="1" applyAlignment="1">
      <alignment/>
    </xf>
    <xf numFmtId="4" fontId="38" fillId="23" borderId="29" xfId="0" applyNumberFormat="1" applyFont="1" applyFill="1" applyBorder="1" applyAlignment="1">
      <alignment/>
    </xf>
    <xf numFmtId="0" fontId="34" fillId="23" borderId="27" xfId="0" applyFont="1" applyFill="1" applyBorder="1" applyAlignment="1">
      <alignment/>
    </xf>
    <xf numFmtId="0" fontId="34" fillId="23" borderId="28" xfId="0" applyFont="1" applyFill="1" applyBorder="1" applyAlignment="1">
      <alignment/>
    </xf>
    <xf numFmtId="201" fontId="0" fillId="23" borderId="28" xfId="0" applyNumberFormat="1" applyFill="1" applyBorder="1" applyAlignment="1">
      <alignment/>
    </xf>
    <xf numFmtId="0" fontId="0" fillId="23" borderId="29" xfId="0" applyFill="1" applyBorder="1" applyAlignment="1">
      <alignment/>
    </xf>
    <xf numFmtId="0" fontId="3" fillId="23" borderId="27" xfId="0" applyFont="1" applyFill="1" applyBorder="1" applyAlignment="1">
      <alignment/>
    </xf>
    <xf numFmtId="0" fontId="3" fillId="23" borderId="28" xfId="0" applyFont="1" applyFill="1" applyBorder="1" applyAlignment="1">
      <alignment/>
    </xf>
    <xf numFmtId="0" fontId="3" fillId="23" borderId="29" xfId="0" applyFont="1" applyFill="1" applyBorder="1" applyAlignment="1">
      <alignment/>
    </xf>
    <xf numFmtId="0" fontId="3" fillId="23" borderId="30" xfId="0" applyFont="1" applyFill="1" applyBorder="1" applyAlignment="1">
      <alignment/>
    </xf>
    <xf numFmtId="0" fontId="3" fillId="23" borderId="31" xfId="0" applyFont="1" applyFill="1" applyBorder="1" applyAlignment="1">
      <alignment/>
    </xf>
    <xf numFmtId="0" fontId="3" fillId="23" borderId="32" xfId="0" applyFont="1" applyFill="1" applyBorder="1" applyAlignment="1">
      <alignment/>
    </xf>
    <xf numFmtId="2" fontId="49" fillId="23" borderId="0" xfId="0" applyNumberFormat="1" applyFont="1" applyFill="1" applyBorder="1" applyAlignment="1">
      <alignment horizontal="center" vertical="center"/>
    </xf>
    <xf numFmtId="0" fontId="49" fillId="23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/>
    </xf>
    <xf numFmtId="0" fontId="1" fillId="25" borderId="0" xfId="0" applyFont="1" applyFill="1" applyAlignment="1">
      <alignment vertical="center"/>
    </xf>
    <xf numFmtId="0" fontId="1" fillId="25" borderId="0" xfId="0" applyFont="1" applyFill="1" applyAlignment="1">
      <alignment horizontal="left" vertical="center"/>
    </xf>
    <xf numFmtId="0" fontId="6" fillId="18" borderId="12" xfId="0" applyFont="1" applyFill="1" applyBorder="1" applyAlignment="1">
      <alignment/>
    </xf>
    <xf numFmtId="0" fontId="41" fillId="18" borderId="13" xfId="0" applyFont="1" applyFill="1" applyBorder="1" applyAlignment="1">
      <alignment/>
    </xf>
    <xf numFmtId="193" fontId="42" fillId="18" borderId="14" xfId="47" applyNumberFormat="1" applyFont="1" applyFill="1" applyBorder="1" applyAlignment="1">
      <alignment horizontal="center"/>
    </xf>
    <xf numFmtId="4" fontId="38" fillId="23" borderId="33" xfId="0" applyNumberFormat="1" applyFont="1" applyFill="1" applyBorder="1" applyAlignment="1">
      <alignment/>
    </xf>
    <xf numFmtId="4" fontId="38" fillId="23" borderId="34" xfId="0" applyNumberFormat="1" applyFont="1" applyFill="1" applyBorder="1" applyAlignment="1">
      <alignment/>
    </xf>
    <xf numFmtId="0" fontId="0" fillId="23" borderId="34" xfId="0" applyFill="1" applyBorder="1" applyAlignment="1">
      <alignment/>
    </xf>
    <xf numFmtId="0" fontId="3" fillId="23" borderId="34" xfId="0" applyFont="1" applyFill="1" applyBorder="1" applyAlignment="1">
      <alignment/>
    </xf>
    <xf numFmtId="0" fontId="3" fillId="23" borderId="35" xfId="0" applyFont="1" applyFill="1" applyBorder="1" applyAlignment="1">
      <alignment/>
    </xf>
    <xf numFmtId="0" fontId="52" fillId="23" borderId="28" xfId="0" applyFont="1" applyFill="1" applyBorder="1" applyAlignment="1">
      <alignment/>
    </xf>
    <xf numFmtId="0" fontId="52" fillId="23" borderId="36" xfId="0" applyFont="1" applyFill="1" applyBorder="1" applyAlignment="1">
      <alignment/>
    </xf>
    <xf numFmtId="0" fontId="52" fillId="23" borderId="37" xfId="0" applyFont="1" applyFill="1" applyBorder="1" applyAlignment="1">
      <alignment/>
    </xf>
    <xf numFmtId="0" fontId="52" fillId="11" borderId="28" xfId="0" applyFont="1" applyFill="1" applyBorder="1" applyAlignment="1">
      <alignment/>
    </xf>
    <xf numFmtId="0" fontId="52" fillId="23" borderId="38" xfId="0" applyFont="1" applyFill="1" applyBorder="1" applyAlignment="1">
      <alignment/>
    </xf>
    <xf numFmtId="0" fontId="52" fillId="23" borderId="28" xfId="0" applyNumberFormat="1" applyFont="1" applyFill="1" applyBorder="1" applyAlignment="1">
      <alignment/>
    </xf>
    <xf numFmtId="0" fontId="10" fillId="23" borderId="28" xfId="0" applyFont="1" applyFill="1" applyBorder="1" applyAlignment="1">
      <alignment/>
    </xf>
    <xf numFmtId="0" fontId="10" fillId="23" borderId="39" xfId="0" applyFont="1" applyFill="1" applyBorder="1" applyAlignment="1">
      <alignment/>
    </xf>
    <xf numFmtId="0" fontId="10" fillId="23" borderId="38" xfId="0" applyFont="1" applyFill="1" applyBorder="1" applyAlignment="1">
      <alignment/>
    </xf>
    <xf numFmtId="2" fontId="10" fillId="23" borderId="39" xfId="0" applyNumberFormat="1" applyFont="1" applyFill="1" applyBorder="1" applyAlignment="1">
      <alignment/>
    </xf>
    <xf numFmtId="2" fontId="10" fillId="23" borderId="38" xfId="0" applyNumberFormat="1" applyFont="1" applyFill="1" applyBorder="1" applyAlignment="1">
      <alignment/>
    </xf>
    <xf numFmtId="2" fontId="10" fillId="23" borderId="28" xfId="0" applyNumberFormat="1" applyFont="1" applyFill="1" applyBorder="1" applyAlignment="1">
      <alignment/>
    </xf>
    <xf numFmtId="0" fontId="10" fillId="11" borderId="28" xfId="0" applyFont="1" applyFill="1" applyBorder="1" applyAlignment="1">
      <alignment/>
    </xf>
    <xf numFmtId="0" fontId="53" fillId="26" borderId="28" xfId="0" applyFont="1" applyFill="1" applyBorder="1" applyAlignment="1">
      <alignment/>
    </xf>
    <xf numFmtId="4" fontId="13" fillId="23" borderId="40" xfId="0" applyNumberFormat="1" applyFont="1" applyFill="1" applyBorder="1" applyAlignment="1">
      <alignment/>
    </xf>
    <xf numFmtId="219" fontId="13" fillId="23" borderId="40" xfId="49" applyNumberFormat="1" applyFont="1" applyFill="1" applyBorder="1" applyAlignment="1">
      <alignment horizontal="center" vertical="center"/>
    </xf>
    <xf numFmtId="218" fontId="10" fillId="23" borderId="28" xfId="49" applyNumberFormat="1" applyFont="1" applyFill="1" applyBorder="1" applyAlignment="1">
      <alignment/>
    </xf>
    <xf numFmtId="4" fontId="54" fillId="21" borderId="28" xfId="0" applyNumberFormat="1" applyFont="1" applyFill="1" applyBorder="1" applyAlignment="1">
      <alignment/>
    </xf>
    <xf numFmtId="0" fontId="54" fillId="26" borderId="28" xfId="0" applyFont="1" applyFill="1" applyBorder="1" applyAlignment="1">
      <alignment/>
    </xf>
    <xf numFmtId="219" fontId="54" fillId="26" borderId="28" xfId="0" applyNumberFormat="1" applyFont="1" applyFill="1" applyBorder="1" applyAlignment="1">
      <alignment/>
    </xf>
    <xf numFmtId="2" fontId="53" fillId="26" borderId="28" xfId="0" applyNumberFormat="1" applyFont="1" applyFill="1" applyBorder="1" applyAlignment="1">
      <alignment/>
    </xf>
    <xf numFmtId="43" fontId="53" fillId="26" borderId="28" xfId="47" applyFont="1" applyFill="1" applyBorder="1" applyAlignment="1">
      <alignment/>
    </xf>
    <xf numFmtId="219" fontId="10" fillId="23" borderId="28" xfId="49" applyNumberFormat="1" applyFont="1" applyFill="1" applyBorder="1" applyAlignment="1">
      <alignment/>
    </xf>
    <xf numFmtId="219" fontId="10" fillId="23" borderId="28" xfId="0" applyNumberFormat="1" applyFont="1" applyFill="1" applyBorder="1" applyAlignment="1">
      <alignment/>
    </xf>
    <xf numFmtId="216" fontId="54" fillId="26" borderId="28" xfId="49" applyNumberFormat="1" applyFont="1" applyFill="1" applyBorder="1" applyAlignment="1">
      <alignment/>
    </xf>
    <xf numFmtId="4" fontId="14" fillId="23" borderId="28" xfId="0" applyNumberFormat="1" applyFont="1" applyFill="1" applyBorder="1" applyAlignment="1">
      <alignment horizontal="center"/>
    </xf>
    <xf numFmtId="0" fontId="55" fillId="26" borderId="15" xfId="0" applyFont="1" applyFill="1" applyBorder="1" applyAlignment="1">
      <alignment horizontal="center" vertical="center"/>
    </xf>
    <xf numFmtId="3" fontId="55" fillId="26" borderId="41" xfId="0" applyNumberFormat="1" applyFont="1" applyFill="1" applyBorder="1" applyAlignment="1">
      <alignment horizontal="center" vertical="center"/>
    </xf>
    <xf numFmtId="0" fontId="55" fillId="26" borderId="41" xfId="0" applyFont="1" applyFill="1" applyBorder="1" applyAlignment="1">
      <alignment horizontal="center" vertical="center"/>
    </xf>
    <xf numFmtId="0" fontId="55" fillId="26" borderId="0" xfId="0" applyFont="1" applyFill="1" applyAlignment="1">
      <alignment horizontal="center" vertical="center"/>
    </xf>
    <xf numFmtId="0" fontId="55" fillId="26" borderId="42" xfId="0" applyFont="1" applyFill="1" applyBorder="1" applyAlignment="1">
      <alignment horizontal="center" vertical="center"/>
    </xf>
    <xf numFmtId="221" fontId="55" fillId="26" borderId="42" xfId="0" applyNumberFormat="1" applyFont="1" applyFill="1" applyBorder="1" applyAlignment="1">
      <alignment horizontal="center" vertical="center"/>
    </xf>
    <xf numFmtId="3" fontId="55" fillId="26" borderId="43" xfId="0" applyNumberFormat="1" applyFont="1" applyFill="1" applyBorder="1" applyAlignment="1">
      <alignment horizontal="center" vertical="center"/>
    </xf>
    <xf numFmtId="0" fontId="55" fillId="26" borderId="43" xfId="0" applyFont="1" applyFill="1" applyBorder="1" applyAlignment="1">
      <alignment horizontal="center" vertical="center"/>
    </xf>
    <xf numFmtId="0" fontId="55" fillId="26" borderId="44" xfId="0" applyFont="1" applyFill="1" applyBorder="1" applyAlignment="1">
      <alignment horizontal="center" vertical="center"/>
    </xf>
    <xf numFmtId="3" fontId="56" fillId="26" borderId="44" xfId="0" applyNumberFormat="1" applyFont="1" applyFill="1" applyBorder="1" applyAlignment="1">
      <alignment horizontal="center" vertical="center"/>
    </xf>
    <xf numFmtId="4" fontId="14" fillId="23" borderId="45" xfId="0" applyNumberFormat="1" applyFont="1" applyFill="1" applyBorder="1" applyAlignment="1">
      <alignment horizontal="center"/>
    </xf>
    <xf numFmtId="4" fontId="14" fillId="23" borderId="23" xfId="0" applyNumberFormat="1" applyFont="1" applyFill="1" applyBorder="1" applyAlignment="1">
      <alignment horizontal="center"/>
    </xf>
    <xf numFmtId="4" fontId="14" fillId="23" borderId="46" xfId="0" applyNumberFormat="1" applyFont="1" applyFill="1" applyBorder="1" applyAlignment="1">
      <alignment horizontal="center"/>
    </xf>
    <xf numFmtId="4" fontId="14" fillId="23" borderId="47" xfId="0" applyNumberFormat="1" applyFont="1" applyFill="1" applyBorder="1" applyAlignment="1">
      <alignment horizontal="center"/>
    </xf>
    <xf numFmtId="0" fontId="56" fillId="26" borderId="0" xfId="0" applyFont="1" applyFill="1" applyAlignment="1">
      <alignment/>
    </xf>
    <xf numFmtId="4" fontId="14" fillId="8" borderId="28" xfId="0" applyNumberFormat="1" applyFont="1" applyFill="1" applyBorder="1" applyAlignment="1">
      <alignment horizontal="center"/>
    </xf>
    <xf numFmtId="222" fontId="56" fillId="26" borderId="0" xfId="0" applyNumberFormat="1" applyFont="1" applyFill="1" applyAlignment="1">
      <alignment/>
    </xf>
    <xf numFmtId="0" fontId="55" fillId="26" borderId="0" xfId="0" applyFont="1" applyFill="1" applyAlignment="1">
      <alignment/>
    </xf>
    <xf numFmtId="222" fontId="55" fillId="26" borderId="0" xfId="0" applyNumberFormat="1" applyFont="1" applyFill="1" applyAlignment="1">
      <alignment/>
    </xf>
    <xf numFmtId="4" fontId="14" fillId="23" borderId="28" xfId="0" applyNumberFormat="1" applyFont="1" applyFill="1" applyBorder="1" applyAlignment="1" quotePrefix="1">
      <alignment horizontal="center"/>
    </xf>
    <xf numFmtId="170" fontId="55" fillId="26" borderId="0" xfId="0" applyNumberFormat="1" applyFont="1" applyFill="1" applyAlignment="1">
      <alignment/>
    </xf>
    <xf numFmtId="0" fontId="57" fillId="3" borderId="0" xfId="0" applyFont="1" applyFill="1" applyAlignment="1">
      <alignment/>
    </xf>
    <xf numFmtId="4" fontId="12" fillId="23" borderId="28" xfId="0" applyNumberFormat="1" applyFont="1" applyFill="1" applyBorder="1" applyAlignment="1">
      <alignment/>
    </xf>
    <xf numFmtId="4" fontId="12" fillId="23" borderId="28" xfId="0" applyNumberFormat="1" applyFont="1" applyFill="1" applyBorder="1" applyAlignment="1">
      <alignment horizontal="center"/>
    </xf>
    <xf numFmtId="4" fontId="12" fillId="23" borderId="39" xfId="0" applyNumberFormat="1" applyFont="1" applyFill="1" applyBorder="1" applyAlignment="1">
      <alignment/>
    </xf>
    <xf numFmtId="0" fontId="58" fillId="18" borderId="48" xfId="0" applyFont="1" applyFill="1" applyBorder="1" applyAlignment="1">
      <alignment/>
    </xf>
    <xf numFmtId="43" fontId="58" fillId="18" borderId="48" xfId="47" applyFont="1" applyFill="1" applyBorder="1" applyAlignment="1">
      <alignment/>
    </xf>
    <xf numFmtId="4" fontId="12" fillId="23" borderId="49" xfId="0" applyNumberFormat="1" applyFont="1" applyFill="1" applyBorder="1" applyAlignment="1">
      <alignment/>
    </xf>
    <xf numFmtId="4" fontId="60" fillId="23" borderId="28" xfId="0" applyNumberFormat="1" applyFont="1" applyFill="1" applyBorder="1" applyAlignment="1">
      <alignment/>
    </xf>
    <xf numFmtId="0" fontId="57" fillId="5" borderId="0" xfId="0" applyFont="1" applyFill="1" applyAlignment="1">
      <alignment/>
    </xf>
    <xf numFmtId="4" fontId="60" fillId="23" borderId="39" xfId="0" applyNumberFormat="1" applyFont="1" applyFill="1" applyBorder="1" applyAlignment="1">
      <alignment/>
    </xf>
    <xf numFmtId="0" fontId="58" fillId="18" borderId="0" xfId="0" applyFont="1" applyFill="1" applyAlignment="1">
      <alignment/>
    </xf>
    <xf numFmtId="49" fontId="58" fillId="18" borderId="48" xfId="0" applyNumberFormat="1" applyFont="1" applyFill="1" applyBorder="1" applyAlignment="1">
      <alignment/>
    </xf>
    <xf numFmtId="43" fontId="58" fillId="26" borderId="48" xfId="47" applyFont="1" applyFill="1" applyBorder="1" applyAlignment="1">
      <alignment/>
    </xf>
    <xf numFmtId="0" fontId="52" fillId="23" borderId="50" xfId="0" applyFont="1" applyFill="1" applyBorder="1" applyAlignment="1">
      <alignment/>
    </xf>
    <xf numFmtId="0" fontId="52" fillId="23" borderId="51" xfId="0" applyFont="1" applyFill="1" applyBorder="1" applyAlignment="1">
      <alignment/>
    </xf>
    <xf numFmtId="0" fontId="52" fillId="23" borderId="52" xfId="0" applyFont="1" applyFill="1" applyBorder="1" applyAlignment="1">
      <alignment/>
    </xf>
    <xf numFmtId="43" fontId="0" fillId="12" borderId="53" xfId="47" applyFont="1" applyFill="1" applyBorder="1" applyAlignment="1">
      <alignment/>
    </xf>
    <xf numFmtId="43" fontId="0" fillId="12" borderId="54" xfId="47" applyFont="1" applyFill="1" applyBorder="1" applyAlignment="1">
      <alignment horizontal="center" vertical="center"/>
    </xf>
    <xf numFmtId="43" fontId="0" fillId="12" borderId="53" xfId="47" applyFont="1" applyFill="1" applyBorder="1" applyAlignment="1">
      <alignment horizontal="center" vertical="center"/>
    </xf>
    <xf numFmtId="0" fontId="52" fillId="23" borderId="52" xfId="0" applyFont="1" applyFill="1" applyBorder="1" applyAlignment="1">
      <alignment horizontal="center" vertical="center"/>
    </xf>
    <xf numFmtId="0" fontId="52" fillId="23" borderId="55" xfId="0" applyFont="1" applyFill="1" applyBorder="1" applyAlignment="1">
      <alignment/>
    </xf>
    <xf numFmtId="0" fontId="52" fillId="23" borderId="56" xfId="0" applyFont="1" applyFill="1" applyBorder="1" applyAlignment="1">
      <alignment/>
    </xf>
    <xf numFmtId="43" fontId="0" fillId="17" borderId="0" xfId="47" applyFont="1" applyFill="1" applyAlignment="1">
      <alignment/>
    </xf>
    <xf numFmtId="43" fontId="0" fillId="17" borderId="57" xfId="47" applyFont="1" applyFill="1" applyBorder="1" applyAlignment="1">
      <alignment/>
    </xf>
    <xf numFmtId="43" fontId="0" fillId="17" borderId="58" xfId="47" applyFont="1" applyFill="1" applyBorder="1" applyAlignment="1">
      <alignment/>
    </xf>
    <xf numFmtId="0" fontId="52" fillId="23" borderId="59" xfId="0" applyFont="1" applyFill="1" applyBorder="1" applyAlignment="1">
      <alignment/>
    </xf>
    <xf numFmtId="0" fontId="52" fillId="23" borderId="60" xfId="0" applyFont="1" applyFill="1" applyBorder="1" applyAlignment="1">
      <alignment/>
    </xf>
    <xf numFmtId="222" fontId="52" fillId="23" borderId="52" xfId="0" applyNumberFormat="1" applyFont="1" applyFill="1" applyBorder="1" applyAlignment="1">
      <alignment/>
    </xf>
    <xf numFmtId="0" fontId="52" fillId="23" borderId="61" xfId="0" applyFont="1" applyFill="1" applyBorder="1" applyAlignment="1">
      <alignment/>
    </xf>
    <xf numFmtId="0" fontId="52" fillId="23" borderId="62" xfId="0" applyFont="1" applyFill="1" applyBorder="1" applyAlignment="1">
      <alignment/>
    </xf>
    <xf numFmtId="43" fontId="61" fillId="26" borderId="0" xfId="47" applyFont="1" applyFill="1" applyBorder="1" applyAlignment="1">
      <alignment/>
    </xf>
    <xf numFmtId="43" fontId="61" fillId="26" borderId="63" xfId="47" applyFont="1" applyFill="1" applyBorder="1" applyAlignment="1">
      <alignment/>
    </xf>
    <xf numFmtId="43" fontId="61" fillId="26" borderId="48" xfId="47" applyFont="1" applyFill="1" applyBorder="1" applyAlignment="1">
      <alignment/>
    </xf>
    <xf numFmtId="43" fontId="61" fillId="26" borderId="64" xfId="47" applyFont="1" applyFill="1" applyBorder="1" applyAlignment="1">
      <alignment/>
    </xf>
    <xf numFmtId="0" fontId="6" fillId="25" borderId="20" xfId="0" applyFont="1" applyFill="1" applyBorder="1" applyAlignment="1">
      <alignment/>
    </xf>
    <xf numFmtId="0" fontId="41" fillId="25" borderId="21" xfId="0" applyFont="1" applyFill="1" applyBorder="1" applyAlignment="1">
      <alignment/>
    </xf>
    <xf numFmtId="196" fontId="42" fillId="25" borderId="22" xfId="47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/>
    </xf>
    <xf numFmtId="0" fontId="41" fillId="25" borderId="11" xfId="0" applyFont="1" applyFill="1" applyBorder="1" applyAlignment="1">
      <alignment/>
    </xf>
    <xf numFmtId="197" fontId="42" fillId="25" borderId="23" xfId="47" applyNumberFormat="1" applyFont="1" applyFill="1" applyBorder="1" applyAlignment="1">
      <alignment horizontal="center"/>
    </xf>
    <xf numFmtId="0" fontId="6" fillId="25" borderId="12" xfId="0" applyFont="1" applyFill="1" applyBorder="1" applyAlignment="1">
      <alignment/>
    </xf>
    <xf numFmtId="0" fontId="41" fillId="25" borderId="13" xfId="0" applyFont="1" applyFill="1" applyBorder="1" applyAlignment="1">
      <alignment/>
    </xf>
    <xf numFmtId="193" fontId="42" fillId="25" borderId="14" xfId="47" applyNumberFormat="1" applyFont="1" applyFill="1" applyBorder="1" applyAlignment="1">
      <alignment horizontal="center"/>
    </xf>
    <xf numFmtId="194" fontId="42" fillId="25" borderId="14" xfId="0" applyNumberFormat="1" applyFont="1" applyFill="1" applyBorder="1" applyAlignment="1">
      <alignment horizontal="center"/>
    </xf>
    <xf numFmtId="198" fontId="42" fillId="25" borderId="14" xfId="0" applyNumberFormat="1" applyFont="1" applyFill="1" applyBorder="1" applyAlignment="1">
      <alignment horizontal="center"/>
    </xf>
    <xf numFmtId="4" fontId="15" fillId="23" borderId="28" xfId="0" applyNumberFormat="1" applyFont="1" applyFill="1" applyBorder="1" applyAlignment="1">
      <alignment horizontal="center"/>
    </xf>
    <xf numFmtId="0" fontId="32" fillId="23" borderId="50" xfId="0" applyFont="1" applyFill="1" applyBorder="1" applyAlignment="1">
      <alignment/>
    </xf>
    <xf numFmtId="219" fontId="14" fillId="23" borderId="40" xfId="49" applyNumberFormat="1" applyFont="1" applyFill="1" applyBorder="1" applyAlignment="1">
      <alignment horizontal="center"/>
    </xf>
    <xf numFmtId="0" fontId="62" fillId="8" borderId="40" xfId="0" applyFont="1" applyFill="1" applyBorder="1" applyAlignment="1">
      <alignment horizontal="center" vertical="center"/>
    </xf>
    <xf numFmtId="222" fontId="62" fillId="8" borderId="40" xfId="0" applyNumberFormat="1" applyFont="1" applyFill="1" applyBorder="1" applyAlignment="1">
      <alignment vertical="center"/>
    </xf>
    <xf numFmtId="219" fontId="12" fillId="23" borderId="28" xfId="49" applyNumberFormat="1" applyFont="1" applyFill="1" applyBorder="1" applyAlignment="1">
      <alignment/>
    </xf>
    <xf numFmtId="219" fontId="58" fillId="18" borderId="48" xfId="49" applyNumberFormat="1" applyFont="1" applyFill="1" applyBorder="1" applyAlignment="1">
      <alignment/>
    </xf>
    <xf numFmtId="219" fontId="63" fillId="26" borderId="38" xfId="49" applyNumberFormat="1" applyFont="1" applyFill="1" applyBorder="1" applyAlignment="1">
      <alignment/>
    </xf>
    <xf numFmtId="4" fontId="63" fillId="26" borderId="28" xfId="0" applyNumberFormat="1" applyFont="1" applyFill="1" applyBorder="1" applyAlignment="1">
      <alignment/>
    </xf>
    <xf numFmtId="219" fontId="52" fillId="23" borderId="65" xfId="49" applyNumberFormat="1" applyFont="1" applyFill="1" applyBorder="1" applyAlignment="1">
      <alignment/>
    </xf>
    <xf numFmtId="219" fontId="52" fillId="11" borderId="66" xfId="49" applyNumberFormat="1" applyFont="1" applyFill="1" applyBorder="1" applyAlignment="1">
      <alignment/>
    </xf>
    <xf numFmtId="219" fontId="52" fillId="23" borderId="52" xfId="49" applyNumberFormat="1" applyFont="1" applyFill="1" applyBorder="1" applyAlignment="1">
      <alignment/>
    </xf>
    <xf numFmtId="219" fontId="64" fillId="23" borderId="56" xfId="49" applyNumberFormat="1" applyFont="1" applyFill="1" applyBorder="1" applyAlignment="1">
      <alignment/>
    </xf>
    <xf numFmtId="219" fontId="64" fillId="23" borderId="52" xfId="49" applyNumberFormat="1" applyFont="1" applyFill="1" applyBorder="1" applyAlignment="1">
      <alignment/>
    </xf>
    <xf numFmtId="0" fontId="10" fillId="23" borderId="28" xfId="0" applyFont="1" applyFill="1" applyBorder="1" applyAlignment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66" fillId="6" borderId="13" xfId="0" applyFont="1" applyFill="1" applyBorder="1" applyAlignment="1">
      <alignment horizontal="center" vertical="center"/>
    </xf>
    <xf numFmtId="0" fontId="66" fillId="6" borderId="46" xfId="0" applyFont="1" applyFill="1" applyBorder="1" applyAlignment="1">
      <alignment horizontal="center" vertical="center"/>
    </xf>
    <xf numFmtId="0" fontId="65" fillId="6" borderId="40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65" fillId="27" borderId="13" xfId="0" applyFont="1" applyFill="1" applyBorder="1" applyAlignment="1">
      <alignment horizontal="center" vertical="center"/>
    </xf>
    <xf numFmtId="0" fontId="10" fillId="23" borderId="67" xfId="0" applyFont="1" applyFill="1" applyBorder="1" applyAlignment="1">
      <alignment horizontal="center" vertical="center"/>
    </xf>
    <xf numFmtId="226" fontId="65" fillId="15" borderId="22" xfId="47" applyNumberFormat="1" applyFont="1" applyFill="1" applyBorder="1" applyAlignment="1">
      <alignment horizontal="center" vertical="center"/>
    </xf>
    <xf numFmtId="0" fontId="65" fillId="27" borderId="68" xfId="0" applyFont="1" applyFill="1" applyBorder="1" applyAlignment="1">
      <alignment horizontal="center" vertical="center"/>
    </xf>
    <xf numFmtId="226" fontId="65" fillId="15" borderId="69" xfId="47" applyNumberFormat="1" applyFont="1" applyFill="1" applyBorder="1" applyAlignment="1">
      <alignment horizontal="center" vertical="center"/>
    </xf>
    <xf numFmtId="0" fontId="65" fillId="27" borderId="70" xfId="0" applyFont="1" applyFill="1" applyBorder="1" applyAlignment="1">
      <alignment horizontal="center" vertical="center"/>
    </xf>
    <xf numFmtId="0" fontId="65" fillId="3" borderId="44" xfId="0" applyFont="1" applyFill="1" applyBorder="1" applyAlignment="1">
      <alignment horizontal="center" vertical="center"/>
    </xf>
    <xf numFmtId="0" fontId="65" fillId="3" borderId="44" xfId="0" applyFont="1" applyFill="1" applyBorder="1" applyAlignment="1" quotePrefix="1">
      <alignment horizontal="center" vertical="center"/>
    </xf>
    <xf numFmtId="0" fontId="65" fillId="22" borderId="0" xfId="0" applyFont="1" applyFill="1" applyAlignment="1">
      <alignment horizontal="center" vertical="center"/>
    </xf>
    <xf numFmtId="0" fontId="65" fillId="3" borderId="40" xfId="0" applyFont="1" applyFill="1" applyBorder="1" applyAlignment="1">
      <alignment horizontal="center" vertical="center"/>
    </xf>
    <xf numFmtId="0" fontId="10" fillId="23" borderId="34" xfId="0" applyFont="1" applyFill="1" applyBorder="1" applyAlignment="1">
      <alignment horizontal="center" vertical="center"/>
    </xf>
    <xf numFmtId="0" fontId="10" fillId="23" borderId="40" xfId="0" applyFont="1" applyFill="1" applyBorder="1" applyAlignment="1">
      <alignment horizontal="center" vertical="center"/>
    </xf>
    <xf numFmtId="0" fontId="10" fillId="23" borderId="47" xfId="0" applyFont="1" applyFill="1" applyBorder="1" applyAlignment="1">
      <alignment horizontal="center" vertical="center"/>
    </xf>
    <xf numFmtId="0" fontId="10" fillId="23" borderId="51" xfId="0" applyFont="1" applyFill="1" applyBorder="1" applyAlignment="1">
      <alignment horizontal="center" vertical="center"/>
    </xf>
    <xf numFmtId="0" fontId="10" fillId="23" borderId="40" xfId="0" applyFont="1" applyFill="1" applyBorder="1" applyAlignment="1">
      <alignment/>
    </xf>
    <xf numFmtId="0" fontId="10" fillId="23" borderId="50" xfId="0" applyFont="1" applyFill="1" applyBorder="1" applyAlignment="1">
      <alignment/>
    </xf>
    <xf numFmtId="0" fontId="10" fillId="23" borderId="52" xfId="0" applyFont="1" applyFill="1" applyBorder="1" applyAlignment="1">
      <alignment horizontal="center" vertical="center"/>
    </xf>
    <xf numFmtId="0" fontId="10" fillId="23" borderId="61" xfId="0" applyFont="1" applyFill="1" applyBorder="1" applyAlignment="1">
      <alignment horizontal="center" vertical="center"/>
    </xf>
    <xf numFmtId="221" fontId="53" fillId="26" borderId="0" xfId="47" applyNumberFormat="1" applyFont="1" applyFill="1" applyAlignment="1">
      <alignment/>
    </xf>
    <xf numFmtId="0" fontId="65" fillId="3" borderId="0" xfId="0" applyFont="1" applyFill="1" applyAlignment="1">
      <alignment horizontal="center" vertical="center"/>
    </xf>
    <xf numFmtId="221" fontId="54" fillId="26" borderId="0" xfId="0" applyNumberFormat="1" applyFont="1" applyFill="1" applyAlignment="1">
      <alignment/>
    </xf>
    <xf numFmtId="0" fontId="54" fillId="26" borderId="0" xfId="0" applyFont="1" applyFill="1" applyAlignment="1">
      <alignment horizontal="center" vertical="center"/>
    </xf>
    <xf numFmtId="0" fontId="10" fillId="23" borderId="28" xfId="0" applyFont="1" applyFill="1" applyBorder="1" applyAlignment="1">
      <alignment vertical="center"/>
    </xf>
    <xf numFmtId="0" fontId="54" fillId="26" borderId="0" xfId="0" applyFont="1" applyFill="1" applyAlignment="1">
      <alignment/>
    </xf>
    <xf numFmtId="0" fontId="54" fillId="28" borderId="0" xfId="0" applyFont="1" applyFill="1" applyAlignment="1">
      <alignment/>
    </xf>
    <xf numFmtId="0" fontId="10" fillId="23" borderId="28" xfId="0" applyFont="1" applyFill="1" applyBorder="1" applyAlignment="1">
      <alignment horizontal="center"/>
    </xf>
    <xf numFmtId="0" fontId="65" fillId="22" borderId="0" xfId="0" applyFont="1" applyFill="1" applyAlignment="1">
      <alignment/>
    </xf>
    <xf numFmtId="9" fontId="65" fillId="22" borderId="0" xfId="0" applyNumberFormat="1" applyFont="1" applyFill="1" applyAlignment="1">
      <alignment/>
    </xf>
    <xf numFmtId="0" fontId="65" fillId="9" borderId="0" xfId="0" applyFont="1" applyFill="1" applyAlignment="1">
      <alignment/>
    </xf>
    <xf numFmtId="0" fontId="65" fillId="9" borderId="0" xfId="0" applyFont="1" applyFill="1" applyAlignment="1">
      <alignment horizontal="center" vertical="center"/>
    </xf>
    <xf numFmtId="0" fontId="65" fillId="9" borderId="48" xfId="0" applyFont="1" applyFill="1" applyBorder="1" applyAlignment="1">
      <alignment/>
    </xf>
    <xf numFmtId="0" fontId="65" fillId="9" borderId="0" xfId="0" applyFont="1" applyFill="1" applyAlignment="1" quotePrefix="1">
      <alignment/>
    </xf>
    <xf numFmtId="0" fontId="65" fillId="22" borderId="48" xfId="0" applyFont="1" applyFill="1" applyBorder="1" applyAlignment="1">
      <alignment/>
    </xf>
    <xf numFmtId="1" fontId="54" fillId="26" borderId="0" xfId="0" applyNumberFormat="1" applyFont="1" applyFill="1" applyAlignment="1">
      <alignment/>
    </xf>
    <xf numFmtId="0" fontId="67" fillId="22" borderId="0" xfId="0" applyFont="1" applyFill="1" applyAlignment="1">
      <alignment/>
    </xf>
    <xf numFmtId="221" fontId="65" fillId="22" borderId="0" xfId="0" applyNumberFormat="1" applyFont="1" applyFill="1" applyAlignment="1">
      <alignment/>
    </xf>
    <xf numFmtId="0" fontId="54" fillId="26" borderId="28" xfId="0" applyFont="1" applyFill="1" applyBorder="1" applyAlignment="1">
      <alignment horizontal="center" vertical="center"/>
    </xf>
    <xf numFmtId="221" fontId="10" fillId="23" borderId="47" xfId="0" applyNumberFormat="1" applyFont="1" applyFill="1" applyBorder="1" applyAlignment="1">
      <alignment horizontal="center" vertical="center"/>
    </xf>
    <xf numFmtId="221" fontId="54" fillId="26" borderId="28" xfId="0" applyNumberFormat="1" applyFont="1" applyFill="1" applyBorder="1" applyAlignment="1">
      <alignment/>
    </xf>
    <xf numFmtId="1" fontId="10" fillId="23" borderId="40" xfId="0" applyNumberFormat="1" applyFont="1" applyFill="1" applyBorder="1" applyAlignment="1">
      <alignment horizontal="center" vertical="center"/>
    </xf>
    <xf numFmtId="219" fontId="54" fillId="26" borderId="28" xfId="49" applyNumberFormat="1" applyFont="1" applyFill="1" applyBorder="1" applyAlignment="1">
      <alignment/>
    </xf>
    <xf numFmtId="0" fontId="16" fillId="26" borderId="0" xfId="0" applyFont="1" applyFill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3" fontId="45" fillId="7" borderId="47" xfId="0" applyNumberFormat="1" applyFont="1" applyFill="1" applyBorder="1" applyAlignment="1">
      <alignment horizontal="center" vertical="center"/>
    </xf>
    <xf numFmtId="3" fontId="45" fillId="7" borderId="46" xfId="0" applyNumberFormat="1" applyFont="1" applyFill="1" applyBorder="1" applyAlignment="1">
      <alignment horizontal="center" vertical="center"/>
    </xf>
    <xf numFmtId="0" fontId="51" fillId="7" borderId="47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46" xfId="0" applyFont="1" applyFill="1" applyBorder="1" applyAlignment="1">
      <alignment horizontal="center" vertical="center"/>
    </xf>
    <xf numFmtId="0" fontId="55" fillId="26" borderId="15" xfId="0" applyFont="1" applyFill="1" applyBorder="1" applyAlignment="1">
      <alignment horizontal="center" vertical="center"/>
    </xf>
    <xf numFmtId="0" fontId="55" fillId="26" borderId="0" xfId="0" applyFont="1" applyFill="1" applyAlignment="1">
      <alignment horizontal="center" vertical="center"/>
    </xf>
    <xf numFmtId="219" fontId="12" fillId="23" borderId="72" xfId="49" applyNumberFormat="1" applyFont="1" applyFill="1" applyBorder="1" applyAlignment="1">
      <alignment horizontal="center"/>
    </xf>
    <xf numFmtId="219" fontId="12" fillId="23" borderId="38" xfId="49" applyNumberFormat="1" applyFont="1" applyFill="1" applyBorder="1" applyAlignment="1">
      <alignment horizontal="center"/>
    </xf>
    <xf numFmtId="43" fontId="5" fillId="25" borderId="0" xfId="47" applyFont="1" applyFill="1" applyBorder="1" applyAlignment="1">
      <alignment horizontal="center"/>
    </xf>
    <xf numFmtId="0" fontId="52" fillId="23" borderId="73" xfId="0" applyFont="1" applyFill="1" applyBorder="1" applyAlignment="1">
      <alignment horizontal="center"/>
    </xf>
    <xf numFmtId="0" fontId="52" fillId="23" borderId="74" xfId="0" applyFont="1" applyFill="1" applyBorder="1" applyAlignment="1">
      <alignment horizontal="center"/>
    </xf>
    <xf numFmtId="0" fontId="52" fillId="23" borderId="75" xfId="0" applyFont="1" applyFill="1" applyBorder="1" applyAlignment="1">
      <alignment horizontal="center"/>
    </xf>
    <xf numFmtId="222" fontId="62" fillId="8" borderId="40" xfId="0" applyNumberFormat="1" applyFont="1" applyFill="1" applyBorder="1" applyAlignment="1">
      <alignment horizontal="center" vertical="center"/>
    </xf>
    <xf numFmtId="0" fontId="58" fillId="26" borderId="0" xfId="0" applyFont="1" applyFill="1" applyAlignment="1">
      <alignment horizontal="center"/>
    </xf>
    <xf numFmtId="0" fontId="59" fillId="26" borderId="0" xfId="0" applyFont="1" applyFill="1" applyAlignment="1">
      <alignment horizontal="center"/>
    </xf>
    <xf numFmtId="3" fontId="45" fillId="23" borderId="47" xfId="0" applyNumberFormat="1" applyFont="1" applyFill="1" applyBorder="1" applyAlignment="1">
      <alignment horizontal="center" vertical="center"/>
    </xf>
    <xf numFmtId="3" fontId="45" fillId="23" borderId="46" xfId="0" applyNumberFormat="1" applyFont="1" applyFill="1" applyBorder="1" applyAlignment="1">
      <alignment horizontal="center" vertical="center"/>
    </xf>
    <xf numFmtId="0" fontId="11" fillId="23" borderId="0" xfId="0" applyFont="1" applyFill="1" applyAlignment="1">
      <alignment horizontal="center" vertical="center"/>
    </xf>
    <xf numFmtId="0" fontId="65" fillId="21" borderId="0" xfId="0" applyFont="1" applyFill="1" applyAlignment="1">
      <alignment horizontal="center"/>
    </xf>
    <xf numFmtId="0" fontId="65" fillId="3" borderId="40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 vertical="center"/>
    </xf>
    <xf numFmtId="0" fontId="13" fillId="6" borderId="76" xfId="0" applyFont="1" applyFill="1" applyBorder="1" applyAlignment="1">
      <alignment horizontal="center" vertical="center"/>
    </xf>
    <xf numFmtId="0" fontId="65" fillId="6" borderId="57" xfId="0" applyFont="1" applyFill="1" applyBorder="1" applyAlignment="1">
      <alignment horizontal="center" vertical="center"/>
    </xf>
    <xf numFmtId="0" fontId="65" fillId="6" borderId="76" xfId="0" applyFont="1" applyFill="1" applyBorder="1" applyAlignment="1">
      <alignment horizontal="center" vertical="center"/>
    </xf>
    <xf numFmtId="0" fontId="65" fillId="6" borderId="77" xfId="0" applyFont="1" applyFill="1" applyBorder="1" applyAlignment="1">
      <alignment horizontal="center" vertical="center" wrapText="1"/>
    </xf>
    <xf numFmtId="0" fontId="65" fillId="6" borderId="78" xfId="0" applyFont="1" applyFill="1" applyBorder="1" applyAlignment="1">
      <alignment horizontal="center" vertical="center" wrapText="1"/>
    </xf>
    <xf numFmtId="0" fontId="65" fillId="6" borderId="79" xfId="0" applyFont="1" applyFill="1" applyBorder="1" applyAlignment="1">
      <alignment horizontal="center" vertical="center" wrapText="1"/>
    </xf>
    <xf numFmtId="0" fontId="65" fillId="6" borderId="45" xfId="0" applyFont="1" applyFill="1" applyBorder="1" applyAlignment="1">
      <alignment horizontal="center" vertical="center"/>
    </xf>
    <xf numFmtId="0" fontId="65" fillId="6" borderId="80" xfId="0" applyFont="1" applyFill="1" applyBorder="1" applyAlignment="1">
      <alignment horizontal="center" vertical="center"/>
    </xf>
    <xf numFmtId="0" fontId="65" fillId="6" borderId="23" xfId="0" applyFont="1" applyFill="1" applyBorder="1" applyAlignment="1">
      <alignment horizontal="center" vertical="center"/>
    </xf>
    <xf numFmtId="0" fontId="65" fillId="6" borderId="47" xfId="0" applyFont="1" applyFill="1" applyBorder="1" applyAlignment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65" fillId="6" borderId="4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238125</xdr:rowOff>
    </xdr:from>
    <xdr:to>
      <xdr:col>6</xdr:col>
      <xdr:colOff>123825</xdr:colOff>
      <xdr:row>2</xdr:row>
      <xdr:rowOff>123825</xdr:rowOff>
    </xdr:to>
    <xdr:sp>
      <xdr:nvSpPr>
        <xdr:cNvPr id="1" name="2 Conector recto de flecha"/>
        <xdr:cNvSpPr>
          <a:spLocks/>
        </xdr:cNvSpPr>
      </xdr:nvSpPr>
      <xdr:spPr>
        <a:xfrm>
          <a:off x="3314700" y="238125"/>
          <a:ext cx="266700" cy="247650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190500</xdr:rowOff>
    </xdr:from>
    <xdr:to>
      <xdr:col>10</xdr:col>
      <xdr:colOff>76200</xdr:colOff>
      <xdr:row>0</xdr:row>
      <xdr:rowOff>238125</xdr:rowOff>
    </xdr:to>
    <xdr:sp>
      <xdr:nvSpPr>
        <xdr:cNvPr id="2" name="4 Conector recto de flecha"/>
        <xdr:cNvSpPr>
          <a:spLocks/>
        </xdr:cNvSpPr>
      </xdr:nvSpPr>
      <xdr:spPr>
        <a:xfrm flipV="1">
          <a:off x="3324225" y="190500"/>
          <a:ext cx="1714500" cy="47625"/>
        </a:xfrm>
        <a:prstGeom prst="straightConnector1">
          <a:avLst/>
        </a:prstGeom>
        <a:noFill/>
        <a:ln w="1270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zoomScale="77" zoomScaleNormal="77" zoomScalePageLayoutView="0" workbookViewId="0" topLeftCell="A70">
      <selection activeCell="K1" sqref="K1:L1"/>
    </sheetView>
  </sheetViews>
  <sheetFormatPr defaultColWidth="11.421875" defaultRowHeight="15"/>
  <cols>
    <col min="1" max="1" width="21.8515625" style="4" customWidth="1"/>
    <col min="2" max="3" width="5.8515625" style="4" customWidth="1"/>
    <col min="4" max="4" width="6.57421875" style="4" customWidth="1"/>
    <col min="5" max="8" width="5.8515625" style="4" customWidth="1"/>
    <col min="9" max="9" width="4.8515625" style="4" customWidth="1"/>
    <col min="10" max="10" width="6.00390625" style="4" customWidth="1"/>
    <col min="11" max="11" width="11.28125" style="4" customWidth="1"/>
    <col min="12" max="12" width="3.28125" style="4" customWidth="1"/>
    <col min="13" max="13" width="5.7109375" style="4" customWidth="1"/>
    <col min="14" max="14" width="0.5625" style="4" customWidth="1"/>
    <col min="15" max="15" width="0.42578125" style="4" hidden="1" customWidth="1"/>
    <col min="16" max="16" width="0.2890625" style="4" hidden="1" customWidth="1"/>
  </cols>
  <sheetData>
    <row r="1" spans="1:26" ht="21.75" customHeight="1">
      <c r="A1" s="69" t="s">
        <v>45</v>
      </c>
      <c r="B1" s="105"/>
      <c r="C1" s="105"/>
      <c r="D1" s="73" t="s">
        <v>49</v>
      </c>
      <c r="E1" s="106"/>
      <c r="F1" s="107"/>
      <c r="G1"/>
      <c r="H1" s="273" t="s">
        <v>54</v>
      </c>
      <c r="I1" s="273"/>
      <c r="J1" s="274"/>
      <c r="K1" s="275"/>
      <c r="L1" s="276"/>
      <c r="M1" s="1"/>
      <c r="N1" s="1"/>
      <c r="O1" s="1"/>
      <c r="P1" s="1"/>
      <c r="U1" s="1"/>
      <c r="V1" s="1"/>
      <c r="W1" s="1"/>
      <c r="X1" s="1"/>
      <c r="Y1" s="1"/>
      <c r="Z1" s="1"/>
    </row>
    <row r="2" spans="1:26" ht="6.75" customHeight="1">
      <c r="A2" s="69"/>
      <c r="B2" s="8"/>
      <c r="C2" s="8"/>
      <c r="D2" s="8"/>
      <c r="E2" s="1"/>
      <c r="F2" s="9"/>
      <c r="G2"/>
      <c r="H2" s="70"/>
      <c r="I2" s="8"/>
      <c r="J2"/>
      <c r="K2" s="72"/>
      <c r="L2" s="72"/>
      <c r="M2" s="1"/>
      <c r="N2" s="1"/>
      <c r="O2" s="1"/>
      <c r="P2" s="1"/>
      <c r="U2" s="1"/>
      <c r="V2" s="1"/>
      <c r="W2" s="1"/>
      <c r="X2" s="1"/>
      <c r="Y2" s="1"/>
      <c r="Z2" s="1"/>
    </row>
    <row r="3" spans="1:26" ht="23.25" customHeight="1">
      <c r="A3" s="1" t="s">
        <v>47</v>
      </c>
      <c r="B3" s="2"/>
      <c r="C3" s="71"/>
      <c r="D3" s="1"/>
      <c r="E3" s="1"/>
      <c r="F3" s="277"/>
      <c r="G3" s="278"/>
      <c r="H3" s="278"/>
      <c r="I3" s="278"/>
      <c r="J3" s="278"/>
      <c r="K3" s="278"/>
      <c r="L3" s="278"/>
      <c r="M3" s="279"/>
      <c r="N3" s="1"/>
      <c r="O3" s="1"/>
      <c r="P3" s="1"/>
      <c r="U3" s="1"/>
      <c r="V3" s="1"/>
      <c r="W3" s="1"/>
      <c r="X3" s="1"/>
      <c r="Y3" s="1"/>
      <c r="Z3" s="1"/>
    </row>
    <row r="4" spans="1:26" ht="4.5" customHeight="1">
      <c r="A4" s="1"/>
      <c r="B4" s="2"/>
      <c r="C4" s="1"/>
      <c r="D4" s="1"/>
      <c r="E4" s="1"/>
      <c r="F4"/>
      <c r="G4" s="1"/>
      <c r="H4"/>
      <c r="I4"/>
      <c r="J4"/>
      <c r="K4"/>
      <c r="L4" s="1"/>
      <c r="M4" s="1"/>
      <c r="N4" s="1"/>
      <c r="O4" s="1"/>
      <c r="P4" s="1"/>
      <c r="U4" s="1"/>
      <c r="V4" s="1"/>
      <c r="W4" s="1"/>
      <c r="X4" s="1"/>
      <c r="Y4" s="1"/>
      <c r="Z4" s="1"/>
    </row>
    <row r="5" ht="4.5" customHeight="1"/>
    <row r="6" spans="1:13" ht="4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ht="9" customHeight="1">
      <c r="A7" s="6"/>
    </row>
    <row r="8" ht="15">
      <c r="A8" s="5" t="s">
        <v>26</v>
      </c>
    </row>
    <row r="9" ht="8.25" customHeight="1">
      <c r="A9" s="3"/>
    </row>
    <row r="10" spans="1:12" ht="15">
      <c r="A10" s="60" t="s">
        <v>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5" ht="15">
      <c r="A11" s="60" t="s">
        <v>30</v>
      </c>
      <c r="B11" s="60"/>
      <c r="C11" s="66"/>
      <c r="D11" s="60"/>
      <c r="E11" s="60"/>
      <c r="F11" s="66"/>
      <c r="G11" s="60"/>
      <c r="H11" s="60"/>
      <c r="I11" s="60"/>
      <c r="J11" s="60"/>
      <c r="K11" s="60"/>
      <c r="L11" s="60"/>
      <c r="M11" s="3"/>
      <c r="N11" s="3"/>
      <c r="O11" s="3"/>
    </row>
    <row r="12" spans="1:12" ht="15">
      <c r="A12" s="38" t="s">
        <v>31</v>
      </c>
      <c r="B12" s="38"/>
      <c r="C12" s="38"/>
      <c r="D12" s="60"/>
      <c r="E12" s="38"/>
      <c r="F12" s="38"/>
      <c r="G12" s="38"/>
      <c r="H12" s="38"/>
      <c r="I12" s="38"/>
      <c r="J12" s="38"/>
      <c r="K12" s="38"/>
      <c r="L12" s="38"/>
    </row>
    <row r="13" spans="1:15" ht="15">
      <c r="A13" s="60" t="s">
        <v>35</v>
      </c>
      <c r="B13" s="60"/>
      <c r="C13" s="60">
        <v>2550</v>
      </c>
      <c r="D13" s="60" t="s">
        <v>34</v>
      </c>
      <c r="E13" s="60"/>
      <c r="F13" s="38"/>
      <c r="G13" s="38"/>
      <c r="H13" s="38"/>
      <c r="I13" s="38"/>
      <c r="J13" s="38"/>
      <c r="K13" s="58"/>
      <c r="L13" s="58"/>
      <c r="M13" s="6"/>
      <c r="N13" s="6"/>
      <c r="O13" s="6"/>
    </row>
    <row r="14" spans="1:12" ht="15">
      <c r="A14" s="60" t="s">
        <v>33</v>
      </c>
      <c r="B14" s="60"/>
      <c r="C14" s="66"/>
      <c r="D14" s="60"/>
      <c r="E14" s="67">
        <v>2.5</v>
      </c>
      <c r="F14" s="38" t="s">
        <v>32</v>
      </c>
      <c r="G14" s="38"/>
      <c r="H14" s="38"/>
      <c r="I14" s="38"/>
      <c r="J14" s="38"/>
      <c r="K14" s="38"/>
      <c r="L14" s="38"/>
    </row>
    <row r="15" spans="1:12" ht="15">
      <c r="A15" s="38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5">
      <c r="A16" s="38" t="s">
        <v>28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5">
      <c r="A17" s="38" t="s">
        <v>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5">
      <c r="A18" s="38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ht="8.25" customHeight="1"/>
    <row r="20" spans="1:13" ht="4.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ht="9.75" customHeight="1">
      <c r="A21" s="6"/>
    </row>
    <row r="22" spans="1:8" ht="20.25" customHeight="1">
      <c r="A22" s="6"/>
      <c r="D22" s="270" t="s">
        <v>23</v>
      </c>
      <c r="E22" s="271"/>
      <c r="F22" s="271"/>
      <c r="G22" s="271"/>
      <c r="H22" s="272"/>
    </row>
    <row r="23" spans="1:6" ht="9" customHeight="1">
      <c r="A23" s="6"/>
      <c r="D23" s="59"/>
      <c r="E23" s="59"/>
      <c r="F23" s="59"/>
    </row>
    <row r="24" spans="1:13" ht="15.75">
      <c r="A24" s="36" t="s">
        <v>1</v>
      </c>
      <c r="B24" s="37" t="s">
        <v>39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 customHeight="1">
      <c r="A25" s="38" t="s">
        <v>38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7.5" customHeight="1" thickBot="1">
      <c r="A26" s="39"/>
      <c r="B26" s="39"/>
      <c r="C26" s="39"/>
      <c r="D26" s="39"/>
      <c r="E26" s="39"/>
      <c r="F26" s="38"/>
      <c r="G26" s="38"/>
      <c r="H26" s="38"/>
      <c r="I26" s="38"/>
      <c r="J26" s="38"/>
      <c r="K26" s="38"/>
      <c r="L26" s="38"/>
      <c r="M26" s="38"/>
    </row>
    <row r="27" spans="1:13" ht="15.75">
      <c r="A27" s="40"/>
      <c r="B27" s="41" t="s">
        <v>0</v>
      </c>
      <c r="C27" s="42"/>
      <c r="D27" s="42"/>
      <c r="E27" s="42"/>
      <c r="F27" s="42"/>
      <c r="G27" s="42"/>
      <c r="H27" s="42"/>
      <c r="I27" s="42"/>
      <c r="J27" s="42"/>
      <c r="K27" s="64">
        <v>18000</v>
      </c>
      <c r="L27" s="38"/>
      <c r="M27" s="38"/>
    </row>
    <row r="28" spans="1:13" ht="15.75">
      <c r="A28" s="40"/>
      <c r="B28" s="61" t="s">
        <v>11</v>
      </c>
      <c r="C28" s="62"/>
      <c r="D28" s="62"/>
      <c r="E28" s="62"/>
      <c r="F28" s="62"/>
      <c r="G28" s="62"/>
      <c r="H28" s="62"/>
      <c r="I28" s="62"/>
      <c r="J28" s="62"/>
      <c r="K28" s="63">
        <v>10000</v>
      </c>
      <c r="L28" s="38"/>
      <c r="M28" s="38"/>
    </row>
    <row r="29" spans="1:13" ht="15.75">
      <c r="A29" s="40"/>
      <c r="B29" s="43" t="s">
        <v>17</v>
      </c>
      <c r="C29" s="44"/>
      <c r="D29" s="44"/>
      <c r="E29" s="44"/>
      <c r="F29" s="44"/>
      <c r="G29" s="44"/>
      <c r="H29" s="44"/>
      <c r="I29" s="44"/>
      <c r="J29" s="44"/>
      <c r="K29" s="45">
        <v>36000</v>
      </c>
      <c r="L29" s="38"/>
      <c r="M29" s="38"/>
    </row>
    <row r="30" spans="1:13" ht="5.25" customHeight="1">
      <c r="A30" s="40"/>
      <c r="B30" s="108"/>
      <c r="C30" s="109"/>
      <c r="D30" s="109"/>
      <c r="E30" s="109"/>
      <c r="F30" s="109"/>
      <c r="G30" s="109"/>
      <c r="H30" s="109"/>
      <c r="I30" s="109"/>
      <c r="J30" s="109"/>
      <c r="K30" s="110"/>
      <c r="L30" s="38"/>
      <c r="M30" s="38"/>
    </row>
    <row r="31" spans="1:13" ht="15.75">
      <c r="A31" s="46"/>
      <c r="B31" s="47" t="s">
        <v>12</v>
      </c>
      <c r="C31" s="44"/>
      <c r="D31" s="44"/>
      <c r="E31" s="44"/>
      <c r="F31" s="44"/>
      <c r="G31" s="44"/>
      <c r="H31" s="44"/>
      <c r="I31" s="44"/>
      <c r="J31" s="44"/>
      <c r="K31" s="56"/>
      <c r="L31" s="38"/>
      <c r="M31" s="38"/>
    </row>
    <row r="32" spans="1:13" ht="15.75">
      <c r="A32" s="40"/>
      <c r="B32" s="43" t="s">
        <v>16</v>
      </c>
      <c r="C32" s="44"/>
      <c r="D32" s="44"/>
      <c r="E32" s="44"/>
      <c r="F32" s="44"/>
      <c r="G32" s="44"/>
      <c r="H32" s="44"/>
      <c r="I32" s="44"/>
      <c r="J32" s="44"/>
      <c r="K32" s="48">
        <v>30</v>
      </c>
      <c r="L32" s="38"/>
      <c r="M32" s="38"/>
    </row>
    <row r="33" spans="1:13" ht="15.75">
      <c r="A33" s="40"/>
      <c r="B33" s="43" t="s">
        <v>15</v>
      </c>
      <c r="C33" s="44"/>
      <c r="D33" s="44"/>
      <c r="E33" s="44"/>
      <c r="F33" s="44"/>
      <c r="G33" s="44"/>
      <c r="H33" s="44"/>
      <c r="I33" s="44"/>
      <c r="J33" s="44"/>
      <c r="K33" s="48">
        <v>50</v>
      </c>
      <c r="L33" s="38"/>
      <c r="M33" s="38"/>
    </row>
    <row r="34" spans="1:13" ht="15.75">
      <c r="A34" s="40"/>
      <c r="B34" s="43" t="s">
        <v>14</v>
      </c>
      <c r="C34" s="44"/>
      <c r="D34" s="44"/>
      <c r="E34" s="44"/>
      <c r="F34" s="44"/>
      <c r="G34" s="44"/>
      <c r="H34" s="44"/>
      <c r="I34" s="44"/>
      <c r="J34" s="44"/>
      <c r="K34" s="49">
        <v>2</v>
      </c>
      <c r="L34" s="38"/>
      <c r="M34" s="38"/>
    </row>
    <row r="35" spans="1:13" ht="15.75">
      <c r="A35" s="40"/>
      <c r="B35" s="43" t="s">
        <v>18</v>
      </c>
      <c r="C35" s="44"/>
      <c r="D35" s="44"/>
      <c r="E35" s="44"/>
      <c r="F35" s="44"/>
      <c r="G35" s="44"/>
      <c r="H35" s="44"/>
      <c r="I35" s="44"/>
      <c r="J35" s="44"/>
      <c r="K35" s="45">
        <v>52200</v>
      </c>
      <c r="L35" s="38"/>
      <c r="M35" s="38"/>
    </row>
    <row r="36" spans="1:13" ht="15.75">
      <c r="A36" s="40"/>
      <c r="B36" s="43" t="s">
        <v>13</v>
      </c>
      <c r="C36" s="44"/>
      <c r="D36" s="44"/>
      <c r="E36" s="44"/>
      <c r="F36" s="44"/>
      <c r="G36" s="44"/>
      <c r="H36" s="44"/>
      <c r="I36" s="44"/>
      <c r="J36" s="44"/>
      <c r="K36" s="45">
        <v>22000</v>
      </c>
      <c r="L36" s="38"/>
      <c r="M36" s="38"/>
    </row>
    <row r="37" spans="1:13" ht="15.75">
      <c r="A37" s="40"/>
      <c r="B37" s="50" t="s">
        <v>22</v>
      </c>
      <c r="C37" s="51"/>
      <c r="D37" s="51"/>
      <c r="E37" s="51"/>
      <c r="F37" s="51"/>
      <c r="G37" s="51"/>
      <c r="H37" s="51"/>
      <c r="I37" s="51"/>
      <c r="J37" s="51"/>
      <c r="K37" s="52">
        <v>12000</v>
      </c>
      <c r="L37" s="38"/>
      <c r="M37" s="38"/>
    </row>
    <row r="38" spans="1:13" ht="16.5" thickBot="1">
      <c r="A38" s="40"/>
      <c r="B38" s="53" t="s">
        <v>21</v>
      </c>
      <c r="C38" s="54"/>
      <c r="D38" s="54"/>
      <c r="E38" s="54"/>
      <c r="F38" s="54"/>
      <c r="G38" s="54"/>
      <c r="H38" s="54"/>
      <c r="I38" s="54"/>
      <c r="J38" s="54"/>
      <c r="K38" s="57">
        <v>180000</v>
      </c>
      <c r="L38" s="38"/>
      <c r="M38" s="38"/>
    </row>
    <row r="39" spans="1:11" ht="15.75">
      <c r="A39" s="40" t="s">
        <v>20</v>
      </c>
      <c r="B39" s="11"/>
      <c r="C39" s="12"/>
      <c r="D39" s="12"/>
      <c r="E39" s="12"/>
      <c r="F39" s="12"/>
      <c r="G39" s="12"/>
      <c r="H39" s="12"/>
      <c r="I39" s="12"/>
      <c r="J39" s="12"/>
      <c r="K39" s="13"/>
    </row>
    <row r="40" spans="1:13" ht="15.75">
      <c r="A40" s="65" t="s">
        <v>24</v>
      </c>
      <c r="B40" s="38"/>
      <c r="C40" s="39"/>
      <c r="D40" s="39"/>
      <c r="E40" s="39"/>
      <c r="F40" s="38"/>
      <c r="G40" s="38"/>
      <c r="H40" s="38"/>
      <c r="I40" s="38"/>
      <c r="J40" s="38"/>
      <c r="K40" s="38"/>
      <c r="L40" s="38"/>
      <c r="M40" s="38"/>
    </row>
    <row r="41" spans="1:13" ht="15.75">
      <c r="A41" s="38" t="s">
        <v>25</v>
      </c>
      <c r="B41" s="39"/>
      <c r="C41" s="39"/>
      <c r="D41" s="39"/>
      <c r="E41" s="39"/>
      <c r="F41" s="38"/>
      <c r="G41" s="38"/>
      <c r="H41" s="38"/>
      <c r="I41" s="38"/>
      <c r="J41" s="38"/>
      <c r="K41" s="38"/>
      <c r="L41" s="38"/>
      <c r="M41" s="38"/>
    </row>
    <row r="42" spans="1:13" ht="15">
      <c r="A42" s="38" t="s">
        <v>19</v>
      </c>
      <c r="B42" s="39"/>
      <c r="C42" s="39"/>
      <c r="D42" s="39"/>
      <c r="E42" s="39"/>
      <c r="F42" s="38"/>
      <c r="G42" s="38"/>
      <c r="H42" s="38"/>
      <c r="I42" s="38"/>
      <c r="J42" s="38"/>
      <c r="K42" s="38"/>
      <c r="L42" s="38"/>
      <c r="M42" s="38"/>
    </row>
    <row r="43" spans="1:13" ht="8.25" customHeight="1">
      <c r="A43" s="38"/>
      <c r="B43" s="39"/>
      <c r="C43" s="39"/>
      <c r="D43" s="39"/>
      <c r="E43" s="39"/>
      <c r="F43" s="38"/>
      <c r="G43" s="38"/>
      <c r="H43" s="38"/>
      <c r="I43" s="38"/>
      <c r="J43" s="38"/>
      <c r="K43" s="38"/>
      <c r="L43" s="38"/>
      <c r="M43" s="38"/>
    </row>
    <row r="44" spans="1:16" s="10" customFormat="1" ht="4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ht="6.75" customHeight="1">
      <c r="A45" s="6"/>
    </row>
    <row r="46" spans="1:7" ht="15">
      <c r="A46" s="36" t="s">
        <v>2</v>
      </c>
      <c r="B46" s="38"/>
      <c r="C46" s="38"/>
      <c r="F46" s="6"/>
      <c r="G46" s="6"/>
    </row>
    <row r="47" spans="1:7" ht="9" customHeight="1">
      <c r="A47" s="36"/>
      <c r="B47" s="38"/>
      <c r="C47" s="38"/>
      <c r="F47" s="6"/>
      <c r="G47" s="6"/>
    </row>
    <row r="48" spans="1:7" ht="15">
      <c r="A48" s="68" t="s">
        <v>5</v>
      </c>
      <c r="B48" s="38"/>
      <c r="C48" s="38"/>
      <c r="F48" s="6"/>
      <c r="G48" s="6"/>
    </row>
    <row r="49" spans="1:7" ht="15">
      <c r="A49" s="38" t="s">
        <v>43</v>
      </c>
      <c r="B49" s="38"/>
      <c r="C49" s="38"/>
      <c r="F49" s="6"/>
      <c r="G49" s="6"/>
    </row>
    <row r="50" spans="1:7" ht="15">
      <c r="A50" s="38" t="s">
        <v>41</v>
      </c>
      <c r="B50" s="38"/>
      <c r="C50" s="38"/>
      <c r="F50" s="6"/>
      <c r="G50" s="6"/>
    </row>
    <row r="51" spans="1:7" ht="15">
      <c r="A51" s="38" t="s">
        <v>42</v>
      </c>
      <c r="B51" s="38"/>
      <c r="C51" s="38"/>
      <c r="F51" s="6"/>
      <c r="G51" s="6"/>
    </row>
    <row r="52" spans="1:7" ht="15">
      <c r="A52" s="38" t="s">
        <v>3</v>
      </c>
      <c r="B52" s="38"/>
      <c r="C52" s="38"/>
      <c r="F52" s="6"/>
      <c r="G52" s="6"/>
    </row>
    <row r="53" spans="1:7" ht="15">
      <c r="A53" s="38" t="s">
        <v>4</v>
      </c>
      <c r="B53" s="38"/>
      <c r="C53" s="38"/>
      <c r="F53" s="6"/>
      <c r="G53" s="6"/>
    </row>
    <row r="54" spans="1:7" ht="15">
      <c r="A54" s="38" t="s">
        <v>40</v>
      </c>
      <c r="B54" s="38"/>
      <c r="C54" s="38"/>
      <c r="F54" s="6"/>
      <c r="G54" s="6"/>
    </row>
    <row r="55" spans="1:7" ht="7.5" customHeight="1">
      <c r="A55" s="38"/>
      <c r="B55" s="38"/>
      <c r="C55" s="38"/>
      <c r="F55" s="6"/>
      <c r="G55" s="6"/>
    </row>
    <row r="56" spans="1:7" ht="15">
      <c r="A56" s="68" t="s">
        <v>6</v>
      </c>
      <c r="B56" s="38"/>
      <c r="C56" s="38"/>
      <c r="F56" s="6"/>
      <c r="G56" s="6"/>
    </row>
    <row r="57" spans="1:7" ht="15">
      <c r="A57" s="38" t="s">
        <v>44</v>
      </c>
      <c r="B57" s="38"/>
      <c r="C57" s="38"/>
      <c r="F57" s="6"/>
      <c r="G57" s="6"/>
    </row>
    <row r="58" spans="1:7" ht="15">
      <c r="A58" s="38" t="s">
        <v>7</v>
      </c>
      <c r="B58" s="38"/>
      <c r="C58" s="38"/>
      <c r="F58" s="6"/>
      <c r="G58" s="6"/>
    </row>
    <row r="59" spans="1:7" ht="15">
      <c r="A59" s="38" t="s">
        <v>8</v>
      </c>
      <c r="B59" s="38"/>
      <c r="C59" s="38"/>
      <c r="F59" s="6"/>
      <c r="G59" s="6"/>
    </row>
    <row r="60" spans="1:7" ht="15">
      <c r="A60" s="38" t="s">
        <v>9</v>
      </c>
      <c r="B60" s="38"/>
      <c r="C60" s="38"/>
      <c r="F60" s="6"/>
      <c r="G60" s="6"/>
    </row>
    <row r="61" spans="1:7" ht="15">
      <c r="A61" s="38" t="s">
        <v>10</v>
      </c>
      <c r="B61" s="38"/>
      <c r="C61" s="38"/>
      <c r="F61" s="6"/>
      <c r="G61" s="6"/>
    </row>
    <row r="62" spans="6:7" ht="4.5" customHeight="1">
      <c r="F62" s="6"/>
      <c r="G62" s="6"/>
    </row>
    <row r="63" spans="1:16" s="10" customFormat="1" ht="4.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1" ht="15">
      <c r="A64" s="14"/>
      <c r="B64" s="14"/>
      <c r="C64" s="14"/>
      <c r="D64" s="14"/>
      <c r="E64" s="14"/>
      <c r="F64" s="7"/>
      <c r="G64" s="7"/>
      <c r="H64" s="7"/>
      <c r="I64" s="7"/>
      <c r="J64" s="7"/>
      <c r="K64" s="7"/>
    </row>
    <row r="65" spans="1:11" ht="15.75">
      <c r="A65" s="15"/>
      <c r="B65" s="14"/>
      <c r="C65" s="14"/>
      <c r="D65" s="14"/>
      <c r="E65" s="14"/>
      <c r="F65" s="7"/>
      <c r="G65" s="7"/>
      <c r="H65" s="7"/>
      <c r="I65" s="7"/>
      <c r="J65" s="7"/>
      <c r="K65" s="7"/>
    </row>
    <row r="66" spans="1:11" ht="15.75">
      <c r="A66" s="15"/>
      <c r="B66" s="14"/>
      <c r="C66" s="14"/>
      <c r="D66" s="14"/>
      <c r="E66" s="14"/>
      <c r="F66" s="7"/>
      <c r="G66" s="7"/>
      <c r="H66" s="7"/>
      <c r="I66" s="7"/>
      <c r="J66" s="7"/>
      <c r="K66" s="7"/>
    </row>
    <row r="67" spans="1:16" ht="15">
      <c r="A67" s="14"/>
      <c r="B67" s="14"/>
      <c r="C67" s="14"/>
      <c r="D67" s="23"/>
      <c r="E67" s="23"/>
      <c r="F67" s="23"/>
      <c r="G67" s="23"/>
      <c r="H67" s="23"/>
      <c r="I67" s="23"/>
      <c r="J67" s="25"/>
      <c r="K67" s="7"/>
      <c r="L67"/>
      <c r="M67"/>
      <c r="N67"/>
      <c r="O67"/>
      <c r="P67"/>
    </row>
    <row r="68" spans="1:16" ht="15.75">
      <c r="A68" s="15"/>
      <c r="B68" s="15"/>
      <c r="C68" s="14"/>
      <c r="D68" s="26"/>
      <c r="E68" s="27"/>
      <c r="F68" s="28"/>
      <c r="G68" s="27"/>
      <c r="H68" s="28"/>
      <c r="I68" s="27"/>
      <c r="J68" s="29"/>
      <c r="K68" s="16"/>
      <c r="L68"/>
      <c r="M68"/>
      <c r="N68"/>
      <c r="O68"/>
      <c r="P68"/>
    </row>
    <row r="69" spans="1:16" ht="15.75">
      <c r="A69" s="15"/>
      <c r="B69" s="15"/>
      <c r="C69" s="14"/>
      <c r="D69" s="30"/>
      <c r="E69" s="31"/>
      <c r="F69" s="32"/>
      <c r="G69" s="33"/>
      <c r="H69" s="32"/>
      <c r="I69" s="33"/>
      <c r="J69" s="27"/>
      <c r="K69" s="17"/>
      <c r="L69"/>
      <c r="M69"/>
      <c r="N69"/>
      <c r="O69"/>
      <c r="P69"/>
    </row>
    <row r="70" spans="1:16" ht="15.75">
      <c r="A70" s="15"/>
      <c r="B70" s="15"/>
      <c r="C70" s="14"/>
      <c r="D70" s="34"/>
      <c r="E70" s="35"/>
      <c r="F70" s="32"/>
      <c r="G70" s="27"/>
      <c r="H70" s="32"/>
      <c r="I70" s="33"/>
      <c r="J70" s="27"/>
      <c r="K70" s="18"/>
      <c r="L70"/>
      <c r="M70"/>
      <c r="N70"/>
      <c r="O70"/>
      <c r="P70"/>
    </row>
    <row r="71" spans="1:16" ht="15.75">
      <c r="A71" s="19"/>
      <c r="B71" s="19"/>
      <c r="C71" s="14"/>
      <c r="D71" s="32"/>
      <c r="E71" s="33"/>
      <c r="F71" s="32"/>
      <c r="G71" s="27"/>
      <c r="H71" s="32"/>
      <c r="I71" s="33"/>
      <c r="J71" s="34"/>
      <c r="K71" s="20"/>
      <c r="L71"/>
      <c r="M71"/>
      <c r="N71"/>
      <c r="O71"/>
      <c r="P71"/>
    </row>
    <row r="72" spans="1:16" ht="15.75">
      <c r="A72" s="15"/>
      <c r="B72" s="15"/>
      <c r="C72" s="14"/>
      <c r="D72" s="14"/>
      <c r="E72" s="14"/>
      <c r="F72" s="24"/>
      <c r="G72" s="14"/>
      <c r="H72" s="24"/>
      <c r="I72" s="14"/>
      <c r="J72" s="14"/>
      <c r="K72" s="21"/>
      <c r="L72"/>
      <c r="M72"/>
      <c r="N72"/>
      <c r="O72"/>
      <c r="P72"/>
    </row>
    <row r="73" spans="1:16" ht="15.75">
      <c r="A73" s="15"/>
      <c r="B73" s="15"/>
      <c r="C73" s="14"/>
      <c r="D73" s="14"/>
      <c r="E73" s="14"/>
      <c r="F73" s="14"/>
      <c r="G73" s="14"/>
      <c r="H73" s="14"/>
      <c r="I73" s="14"/>
      <c r="J73" s="14"/>
      <c r="K73" s="21"/>
      <c r="L73"/>
      <c r="M73"/>
      <c r="N73"/>
      <c r="O73"/>
      <c r="P73"/>
    </row>
    <row r="74" spans="1:16" ht="15.75">
      <c r="A74" s="15"/>
      <c r="B74" s="15"/>
      <c r="C74" s="14"/>
      <c r="D74" s="14"/>
      <c r="E74" s="14"/>
      <c r="F74" s="14"/>
      <c r="G74" s="14"/>
      <c r="H74" s="14"/>
      <c r="I74" s="14"/>
      <c r="J74" s="14"/>
      <c r="K74" s="18"/>
      <c r="L74"/>
      <c r="M74"/>
      <c r="N74"/>
      <c r="O74"/>
      <c r="P74"/>
    </row>
    <row r="75" spans="1:16" ht="15.75">
      <c r="A75" s="15"/>
      <c r="B75" s="15"/>
      <c r="C75" s="14"/>
      <c r="D75" s="14"/>
      <c r="E75" s="14"/>
      <c r="F75" s="14"/>
      <c r="G75" s="14"/>
      <c r="H75" s="14"/>
      <c r="I75" s="14"/>
      <c r="J75" s="14"/>
      <c r="K75" s="16"/>
      <c r="L75"/>
      <c r="M75"/>
      <c r="N75"/>
      <c r="O75"/>
      <c r="P75"/>
    </row>
    <row r="76" spans="2:16" ht="15.75">
      <c r="B76" s="15"/>
      <c r="C76" s="14"/>
      <c r="D76" s="14"/>
      <c r="E76" s="14"/>
      <c r="F76" s="14"/>
      <c r="G76" s="14"/>
      <c r="H76" s="14"/>
      <c r="I76" s="14"/>
      <c r="J76" s="14"/>
      <c r="K76" s="17"/>
      <c r="L76"/>
      <c r="M76"/>
      <c r="N76"/>
      <c r="O76"/>
      <c r="P76"/>
    </row>
    <row r="77" spans="2:16" ht="15.75">
      <c r="B77" s="15"/>
      <c r="C77" s="14"/>
      <c r="D77" s="14"/>
      <c r="E77" s="14"/>
      <c r="F77" s="14"/>
      <c r="G77" s="14"/>
      <c r="H77" s="14"/>
      <c r="I77" s="14"/>
      <c r="J77" s="14"/>
      <c r="K77" s="18"/>
      <c r="L77"/>
      <c r="M77"/>
      <c r="N77"/>
      <c r="O77"/>
      <c r="P77"/>
    </row>
    <row r="78" spans="2:16" ht="15.75">
      <c r="B78" s="19"/>
      <c r="C78" s="14"/>
      <c r="D78" s="14"/>
      <c r="E78" s="14"/>
      <c r="F78" s="14"/>
      <c r="G78" s="14"/>
      <c r="H78" s="14"/>
      <c r="I78" s="14"/>
      <c r="J78" s="14"/>
      <c r="K78" s="20"/>
      <c r="L78"/>
      <c r="M78"/>
      <c r="N78"/>
      <c r="O78"/>
      <c r="P78"/>
    </row>
    <row r="79" spans="2:16" ht="15.75">
      <c r="B79" s="15"/>
      <c r="C79" s="14"/>
      <c r="D79" s="14"/>
      <c r="E79" s="14"/>
      <c r="F79" s="14"/>
      <c r="G79" s="14"/>
      <c r="H79" s="14"/>
      <c r="I79" s="14"/>
      <c r="J79" s="14"/>
      <c r="K79" s="21"/>
      <c r="L79"/>
      <c r="M79"/>
      <c r="N79"/>
      <c r="O79"/>
      <c r="P79"/>
    </row>
    <row r="80" spans="2:16" ht="15.75">
      <c r="B80" s="15"/>
      <c r="C80" s="14"/>
      <c r="D80" s="14"/>
      <c r="E80" s="14"/>
      <c r="F80" s="14"/>
      <c r="G80" s="14"/>
      <c r="H80" s="14"/>
      <c r="I80" s="14"/>
      <c r="J80" s="14"/>
      <c r="K80" s="21"/>
      <c r="L80"/>
      <c r="M80"/>
      <c r="N80"/>
      <c r="O80"/>
      <c r="P80"/>
    </row>
    <row r="81" spans="2:16" ht="15.75">
      <c r="B81" s="15"/>
      <c r="C81" s="14"/>
      <c r="D81" s="14"/>
      <c r="E81" s="14"/>
      <c r="F81" s="14"/>
      <c r="G81" s="14"/>
      <c r="H81" s="14"/>
      <c r="I81" s="14"/>
      <c r="J81" s="14"/>
      <c r="K81" s="18"/>
      <c r="L81"/>
      <c r="M81"/>
      <c r="N81"/>
      <c r="O81"/>
      <c r="P81"/>
    </row>
    <row r="82" spans="2:16" ht="15.75">
      <c r="B82" s="15"/>
      <c r="C82" s="14"/>
      <c r="D82" s="14"/>
      <c r="E82" s="14"/>
      <c r="F82" s="14"/>
      <c r="G82" s="14"/>
      <c r="H82" s="14"/>
      <c r="I82" s="14"/>
      <c r="J82" s="14"/>
      <c r="K82" s="22"/>
      <c r="L82"/>
      <c r="M82"/>
      <c r="N82"/>
      <c r="O82"/>
      <c r="P82"/>
    </row>
  </sheetData>
  <sheetProtection/>
  <mergeCells count="4">
    <mergeCell ref="D22:H22"/>
    <mergeCell ref="H1:J1"/>
    <mergeCell ref="K1:L1"/>
    <mergeCell ref="F3:M3"/>
  </mergeCells>
  <printOptions/>
  <pageMargins left="0.3937007874015748" right="0.11811023622047245" top="0.15748031496062992" bottom="0.15748031496062992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3.00390625" style="0" customWidth="1"/>
    <col min="2" max="2" width="73.28125" style="0" bestFit="1" customWidth="1"/>
    <col min="4" max="4" width="12.421875" style="0" bestFit="1" customWidth="1"/>
    <col min="7" max="7" width="13.7109375" style="0" bestFit="1" customWidth="1"/>
    <col min="9" max="9" width="33.140625" style="0" bestFit="1" customWidth="1"/>
  </cols>
  <sheetData>
    <row r="1" spans="1:16" ht="15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6"/>
      <c r="B2" s="4"/>
      <c r="C2" s="4"/>
      <c r="D2" s="270" t="s">
        <v>23</v>
      </c>
      <c r="E2" s="271"/>
      <c r="F2" s="271"/>
      <c r="G2" s="271"/>
      <c r="H2" s="272"/>
      <c r="I2" s="4"/>
      <c r="J2" s="4"/>
      <c r="K2" s="4"/>
      <c r="L2" s="4"/>
      <c r="M2" s="4"/>
      <c r="N2" s="4"/>
      <c r="O2" s="4"/>
      <c r="P2" s="4"/>
    </row>
    <row r="3" spans="1:16" ht="15">
      <c r="A3" s="6"/>
      <c r="B3" s="4"/>
      <c r="C3" s="4"/>
      <c r="D3" s="59"/>
      <c r="E3" s="59"/>
      <c r="F3" s="59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.75">
      <c r="A4" s="36" t="s">
        <v>1</v>
      </c>
      <c r="B4" s="37" t="s">
        <v>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  <c r="P4" s="4"/>
    </row>
    <row r="5" spans="1:16" ht="15">
      <c r="A5" s="38" t="s">
        <v>38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"/>
      <c r="O5" s="4"/>
      <c r="P5" s="4"/>
    </row>
    <row r="6" spans="1:16" ht="15.75" thickBot="1">
      <c r="A6" s="39"/>
      <c r="B6" s="39"/>
      <c r="C6" s="39"/>
      <c r="D6" s="39"/>
      <c r="E6" s="39"/>
      <c r="F6" s="38"/>
      <c r="G6" s="38"/>
      <c r="H6" s="38"/>
      <c r="I6" s="38"/>
      <c r="J6" s="38"/>
      <c r="K6" s="38"/>
      <c r="L6" s="38"/>
      <c r="M6" s="38"/>
      <c r="N6" s="4"/>
      <c r="O6" s="4"/>
      <c r="P6" s="4"/>
    </row>
    <row r="7" spans="1:16" ht="15.75">
      <c r="A7" s="40"/>
      <c r="B7" s="200" t="s">
        <v>0</v>
      </c>
      <c r="C7" s="201"/>
      <c r="D7" s="201"/>
      <c r="E7" s="201"/>
      <c r="F7" s="201"/>
      <c r="G7" s="201"/>
      <c r="H7" s="201"/>
      <c r="I7" s="201"/>
      <c r="J7" s="201"/>
      <c r="K7" s="202">
        <v>18000</v>
      </c>
      <c r="L7" s="38"/>
      <c r="M7" s="38"/>
      <c r="N7" s="4"/>
      <c r="O7" s="4"/>
      <c r="P7" s="4"/>
    </row>
    <row r="8" spans="1:16" ht="15.75">
      <c r="A8" s="40"/>
      <c r="B8" s="197" t="s">
        <v>11</v>
      </c>
      <c r="C8" s="198"/>
      <c r="D8" s="198"/>
      <c r="E8" s="198"/>
      <c r="F8" s="198"/>
      <c r="G8" s="198"/>
      <c r="H8" s="198"/>
      <c r="I8" s="198"/>
      <c r="J8" s="198"/>
      <c r="K8" s="199">
        <v>10000</v>
      </c>
      <c r="L8" s="38"/>
      <c r="M8" s="38"/>
      <c r="N8" s="4"/>
      <c r="O8" s="4"/>
      <c r="P8" s="4"/>
    </row>
    <row r="9" spans="1:16" ht="15.75">
      <c r="A9" s="40"/>
      <c r="B9" s="203" t="s">
        <v>17</v>
      </c>
      <c r="C9" s="204"/>
      <c r="D9" s="204"/>
      <c r="E9" s="204"/>
      <c r="F9" s="204"/>
      <c r="G9" s="204"/>
      <c r="H9" s="204"/>
      <c r="I9" s="204"/>
      <c r="J9" s="204"/>
      <c r="K9" s="205">
        <v>36000</v>
      </c>
      <c r="L9" s="38"/>
      <c r="M9" s="38"/>
      <c r="N9" s="4"/>
      <c r="O9" s="4"/>
      <c r="P9" s="4"/>
    </row>
    <row r="10" spans="1:16" ht="15.75">
      <c r="A10" s="40"/>
      <c r="B10" s="108"/>
      <c r="C10" s="109"/>
      <c r="D10" s="109"/>
      <c r="E10" s="109"/>
      <c r="F10" s="109"/>
      <c r="G10" s="109"/>
      <c r="H10" s="109"/>
      <c r="I10" s="109"/>
      <c r="J10" s="109"/>
      <c r="K10" s="110"/>
      <c r="L10" s="38"/>
      <c r="M10" s="38"/>
      <c r="N10" s="4"/>
      <c r="O10" s="4"/>
      <c r="P10" s="4"/>
    </row>
    <row r="11" spans="1:16" ht="15.75">
      <c r="A11" s="46"/>
      <c r="B11" s="47" t="s">
        <v>12</v>
      </c>
      <c r="C11" s="44"/>
      <c r="D11" s="44"/>
      <c r="E11" s="44"/>
      <c r="F11" s="44"/>
      <c r="G11" s="44"/>
      <c r="H11" s="44"/>
      <c r="I11" s="44"/>
      <c r="J11" s="44"/>
      <c r="K11" s="56"/>
      <c r="L11" s="38"/>
      <c r="M11" s="38"/>
      <c r="N11" s="4"/>
      <c r="O11" s="4"/>
      <c r="P11" s="4"/>
    </row>
    <row r="12" spans="1:16" ht="15.75">
      <c r="A12" s="40"/>
      <c r="B12" s="203" t="s">
        <v>16</v>
      </c>
      <c r="C12" s="204"/>
      <c r="D12" s="204"/>
      <c r="E12" s="204"/>
      <c r="F12" s="204"/>
      <c r="G12" s="204"/>
      <c r="H12" s="204"/>
      <c r="I12" s="204"/>
      <c r="J12" s="204"/>
      <c r="K12" s="206">
        <v>30</v>
      </c>
      <c r="L12" s="38">
        <f>30/60</f>
        <v>0.5</v>
      </c>
      <c r="M12" s="38"/>
      <c r="N12" s="4"/>
      <c r="O12" s="4"/>
      <c r="P12" s="4"/>
    </row>
    <row r="13" spans="1:16" ht="15.75">
      <c r="A13" s="40"/>
      <c r="B13" s="43" t="s">
        <v>15</v>
      </c>
      <c r="C13" s="44"/>
      <c r="D13" s="44"/>
      <c r="E13" s="44"/>
      <c r="F13" s="44"/>
      <c r="G13" s="44"/>
      <c r="H13" s="44"/>
      <c r="I13" s="44"/>
      <c r="J13" s="44"/>
      <c r="K13" s="48">
        <v>50</v>
      </c>
      <c r="L13" s="38"/>
      <c r="M13" s="38"/>
      <c r="N13" s="4"/>
      <c r="O13" s="4"/>
      <c r="P13" s="4"/>
    </row>
    <row r="14" spans="1:16" ht="15.75">
      <c r="A14" s="40"/>
      <c r="B14" s="203" t="s">
        <v>14</v>
      </c>
      <c r="C14" s="204"/>
      <c r="D14" s="204"/>
      <c r="E14" s="204"/>
      <c r="F14" s="204"/>
      <c r="G14" s="204"/>
      <c r="H14" s="204"/>
      <c r="I14" s="204"/>
      <c r="J14" s="204"/>
      <c r="K14" s="207">
        <v>2</v>
      </c>
      <c r="L14" s="38"/>
      <c r="M14" s="38"/>
      <c r="N14" s="4"/>
      <c r="O14" s="4"/>
      <c r="P14" s="4"/>
    </row>
    <row r="15" spans="1:16" ht="15.75">
      <c r="A15" s="40"/>
      <c r="B15" s="43" t="s">
        <v>18</v>
      </c>
      <c r="C15" s="44"/>
      <c r="D15" s="44"/>
      <c r="E15" s="44"/>
      <c r="F15" s="44"/>
      <c r="G15" s="44"/>
      <c r="H15" s="44"/>
      <c r="I15" s="44"/>
      <c r="J15" s="44"/>
      <c r="K15" s="45">
        <v>52200</v>
      </c>
      <c r="L15" s="38"/>
      <c r="M15" s="38"/>
      <c r="N15" s="4"/>
      <c r="O15" s="4"/>
      <c r="P15" s="4"/>
    </row>
    <row r="16" spans="1:16" ht="15.75">
      <c r="A16" s="40"/>
      <c r="B16" s="203" t="s">
        <v>13</v>
      </c>
      <c r="C16" s="204"/>
      <c r="D16" s="204"/>
      <c r="E16" s="204"/>
      <c r="F16" s="204"/>
      <c r="G16" s="204"/>
      <c r="H16" s="204"/>
      <c r="I16" s="204"/>
      <c r="J16" s="204"/>
      <c r="K16" s="205">
        <v>22000</v>
      </c>
      <c r="L16" s="38"/>
      <c r="M16" s="38"/>
      <c r="N16" s="4"/>
      <c r="O16" s="4"/>
      <c r="P16" s="4"/>
    </row>
    <row r="17" spans="1:16" ht="15.75">
      <c r="A17" s="40"/>
      <c r="B17" s="50" t="s">
        <v>22</v>
      </c>
      <c r="C17" s="51"/>
      <c r="D17" s="51"/>
      <c r="E17" s="51"/>
      <c r="F17" s="51"/>
      <c r="G17" s="51"/>
      <c r="H17" s="51"/>
      <c r="I17" s="51"/>
      <c r="J17" s="51"/>
      <c r="K17" s="52">
        <v>12000</v>
      </c>
      <c r="L17" s="38"/>
      <c r="M17" s="38"/>
      <c r="N17" s="4"/>
      <c r="O17" s="4"/>
      <c r="P17" s="4"/>
    </row>
    <row r="18" spans="1:16" ht="16.5" thickBot="1">
      <c r="A18" s="40"/>
      <c r="B18" s="53" t="s">
        <v>21</v>
      </c>
      <c r="C18" s="54"/>
      <c r="D18" s="54"/>
      <c r="E18" s="54"/>
      <c r="F18" s="54"/>
      <c r="G18" s="54"/>
      <c r="H18" s="54"/>
      <c r="I18" s="54"/>
      <c r="J18" s="54"/>
      <c r="K18" s="57">
        <v>180000</v>
      </c>
      <c r="L18" s="38"/>
      <c r="M18" s="38"/>
      <c r="N18" s="4"/>
      <c r="O18" s="4"/>
      <c r="P18" s="4"/>
    </row>
    <row r="19" spans="1:16" ht="15.75">
      <c r="A19" s="40" t="s">
        <v>20</v>
      </c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4"/>
      <c r="M19" s="4"/>
      <c r="N19" s="4"/>
      <c r="O19" s="4"/>
      <c r="P19" s="4"/>
    </row>
    <row r="20" spans="1:16" ht="15.75">
      <c r="A20" s="65" t="s">
        <v>24</v>
      </c>
      <c r="B20" s="38"/>
      <c r="C20" s="39"/>
      <c r="D20" s="39"/>
      <c r="E20" s="39"/>
      <c r="F20" s="38"/>
      <c r="G20" s="38"/>
      <c r="H20" s="38"/>
      <c r="I20" s="38"/>
      <c r="J20" s="38"/>
      <c r="K20" s="38"/>
      <c r="L20" s="38"/>
      <c r="M20" s="38"/>
      <c r="N20" s="4"/>
      <c r="O20" s="4"/>
      <c r="P20" s="4"/>
    </row>
    <row r="21" spans="1:16" ht="15.75">
      <c r="A21" s="38" t="s">
        <v>25</v>
      </c>
      <c r="B21" s="39"/>
      <c r="C21" s="39"/>
      <c r="D21" s="39"/>
      <c r="E21" s="39"/>
      <c r="F21" s="38"/>
      <c r="G21" s="38"/>
      <c r="H21" s="38"/>
      <c r="I21" s="38"/>
      <c r="J21" s="38"/>
      <c r="K21" s="38"/>
      <c r="L21" s="38"/>
      <c r="M21" s="38"/>
      <c r="N21" s="4"/>
      <c r="O21" s="4"/>
      <c r="P21" s="4"/>
    </row>
    <row r="22" spans="1:16" ht="15">
      <c r="A22" s="38" t="s">
        <v>19</v>
      </c>
      <c r="B22" s="39"/>
      <c r="C22" s="39"/>
      <c r="D22" s="39"/>
      <c r="E22" s="39"/>
      <c r="F22" s="38"/>
      <c r="G22" s="38"/>
      <c r="H22" s="38"/>
      <c r="I22" s="38"/>
      <c r="J22" s="38"/>
      <c r="K22" s="38"/>
      <c r="L22" s="38"/>
      <c r="M22" s="38"/>
      <c r="N22" s="4"/>
      <c r="O22" s="4"/>
      <c r="P22" s="4"/>
    </row>
    <row r="23" spans="1:16" ht="15">
      <c r="A23" s="38"/>
      <c r="B23" s="39"/>
      <c r="C23" s="39"/>
      <c r="D23" s="39"/>
      <c r="E23" s="39"/>
      <c r="F23" s="38"/>
      <c r="G23" s="38"/>
      <c r="H23" s="38"/>
      <c r="I23" s="38"/>
      <c r="J23" s="38"/>
      <c r="K23" s="38"/>
      <c r="L23" s="38"/>
      <c r="M23" s="38"/>
      <c r="N23" s="4"/>
      <c r="O23" s="4"/>
      <c r="P23" s="4"/>
    </row>
    <row r="26" spans="1:18" ht="15.75">
      <c r="A26" s="141" t="s">
        <v>89</v>
      </c>
      <c r="B26" s="141" t="s">
        <v>90</v>
      </c>
      <c r="C26" s="141"/>
      <c r="D26" s="141" t="s">
        <v>91</v>
      </c>
      <c r="E26" s="141"/>
      <c r="F26" s="141" t="s">
        <v>92</v>
      </c>
      <c r="G26" s="141"/>
      <c r="H26" s="141" t="s">
        <v>93</v>
      </c>
      <c r="I26" s="141"/>
      <c r="J26" s="76"/>
      <c r="K26" s="77"/>
      <c r="L26" s="78"/>
      <c r="M26" s="79"/>
      <c r="N26" s="80"/>
      <c r="O26" s="81"/>
      <c r="P26" s="82"/>
      <c r="Q26" s="81"/>
      <c r="R26" s="82"/>
    </row>
    <row r="27" spans="1:18" ht="16.5" thickBot="1">
      <c r="A27" s="141"/>
      <c r="B27" s="142" t="s">
        <v>94</v>
      </c>
      <c r="C27" s="143">
        <v>10000</v>
      </c>
      <c r="D27" s="142"/>
      <c r="E27" s="144"/>
      <c r="F27" s="145"/>
      <c r="G27" s="144"/>
      <c r="H27" s="280"/>
      <c r="I27" s="281"/>
      <c r="J27" s="84"/>
      <c r="K27" s="85"/>
      <c r="L27" s="86"/>
      <c r="M27" s="87"/>
      <c r="N27" s="88"/>
      <c r="O27" s="89"/>
      <c r="P27" s="90"/>
      <c r="Q27" s="89"/>
      <c r="R27" s="91"/>
    </row>
    <row r="28" spans="1:18" ht="16.5" thickBot="1">
      <c r="A28" s="146" t="s">
        <v>95</v>
      </c>
      <c r="B28" s="146"/>
      <c r="C28" s="147"/>
      <c r="D28" s="146" t="s">
        <v>96</v>
      </c>
      <c r="E28" s="148">
        <f>L12*K7</f>
        <v>9000</v>
      </c>
      <c r="F28" s="149" t="s">
        <v>96</v>
      </c>
      <c r="G28" s="148">
        <f>E28</f>
        <v>9000</v>
      </c>
      <c r="H28" s="150" t="s">
        <v>96</v>
      </c>
      <c r="I28" s="151">
        <f>E28</f>
        <v>9000</v>
      </c>
      <c r="J28" s="93"/>
      <c r="K28" s="94"/>
      <c r="L28" s="86"/>
      <c r="M28" s="89"/>
      <c r="N28" s="91"/>
      <c r="O28" s="89"/>
      <c r="P28" s="90"/>
      <c r="Q28" s="89"/>
      <c r="R28" s="91"/>
    </row>
    <row r="29" spans="1:18" ht="15.75">
      <c r="A29" s="141"/>
      <c r="B29" s="152" t="s">
        <v>97</v>
      </c>
      <c r="C29" s="153" t="s">
        <v>98</v>
      </c>
      <c r="D29" s="154" t="s">
        <v>97</v>
      </c>
      <c r="E29" s="155" t="s">
        <v>99</v>
      </c>
      <c r="F29" s="152" t="s">
        <v>97</v>
      </c>
      <c r="G29" s="153" t="s">
        <v>99</v>
      </c>
      <c r="H29" s="152" t="s">
        <v>97</v>
      </c>
      <c r="I29" s="153"/>
      <c r="J29" s="84"/>
      <c r="K29" s="85"/>
      <c r="L29" s="86"/>
      <c r="M29" s="86"/>
      <c r="N29" s="86"/>
      <c r="O29" s="95"/>
      <c r="P29" s="86"/>
      <c r="Q29" s="95"/>
      <c r="R29" s="86"/>
    </row>
    <row r="30" spans="1:18" ht="15.75">
      <c r="A30" s="141" t="s">
        <v>100</v>
      </c>
      <c r="B30" s="210">
        <f>C27*C30</f>
        <v>20000</v>
      </c>
      <c r="C30" s="210">
        <v>2</v>
      </c>
      <c r="D30" s="210">
        <f>E28*E30</f>
        <v>18000</v>
      </c>
      <c r="E30" s="210">
        <f>C30</f>
        <v>2</v>
      </c>
      <c r="F30" s="210">
        <f>D30</f>
        <v>18000</v>
      </c>
      <c r="G30" s="210">
        <f>E30</f>
        <v>2</v>
      </c>
      <c r="H30" s="210"/>
      <c r="I30" s="210"/>
      <c r="J30" s="209"/>
      <c r="K30" s="85"/>
      <c r="L30" s="86"/>
      <c r="M30" s="86"/>
      <c r="N30" s="86"/>
      <c r="O30" s="86"/>
      <c r="P30" s="86"/>
      <c r="Q30" s="86"/>
      <c r="R30" s="86"/>
    </row>
    <row r="31" spans="1:18" ht="15.75">
      <c r="A31" s="141" t="s">
        <v>101</v>
      </c>
      <c r="B31" s="210">
        <v>22000</v>
      </c>
      <c r="C31" s="210">
        <f>B31/C27</f>
        <v>2.2</v>
      </c>
      <c r="D31" s="210">
        <f>B31</f>
        <v>22000</v>
      </c>
      <c r="E31" s="210"/>
      <c r="F31" s="210">
        <f>G28*G31</f>
        <v>19800</v>
      </c>
      <c r="G31" s="210">
        <f>C31</f>
        <v>2.2</v>
      </c>
      <c r="H31" s="210"/>
      <c r="I31" s="210"/>
      <c r="J31" s="209"/>
      <c r="K31" s="85"/>
      <c r="L31" s="86"/>
      <c r="M31" s="86"/>
      <c r="N31" s="86"/>
      <c r="O31" s="86"/>
      <c r="P31" s="86"/>
      <c r="Q31" s="86"/>
      <c r="R31" s="86"/>
    </row>
    <row r="32" spans="1:18" ht="15.75">
      <c r="A32" s="211" t="s">
        <v>79</v>
      </c>
      <c r="B32" s="212">
        <f>SUM(B30:B31)</f>
        <v>42000</v>
      </c>
      <c r="C32" s="212">
        <f>B32/C27</f>
        <v>4.2</v>
      </c>
      <c r="D32" s="288">
        <f>SUM(D30:D31)</f>
        <v>40000</v>
      </c>
      <c r="E32" s="288"/>
      <c r="F32" s="212">
        <f>G28*G32</f>
        <v>37800</v>
      </c>
      <c r="G32" s="212">
        <f>C32</f>
        <v>4.2</v>
      </c>
      <c r="H32" s="288">
        <v>36000</v>
      </c>
      <c r="I32" s="288"/>
      <c r="J32" s="209"/>
      <c r="K32" s="85"/>
      <c r="L32" s="86"/>
      <c r="M32" s="86"/>
      <c r="N32" s="86"/>
      <c r="O32" s="86"/>
      <c r="P32" s="86"/>
      <c r="Q32" s="86"/>
      <c r="R32" s="86"/>
    </row>
    <row r="33" spans="1:18" ht="15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85"/>
      <c r="L33" s="86"/>
      <c r="M33" s="86"/>
      <c r="N33" s="86"/>
      <c r="O33" s="86"/>
      <c r="P33" s="86"/>
      <c r="Q33" s="86"/>
      <c r="R33" s="86"/>
    </row>
    <row r="34" spans="1:18" ht="15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85"/>
      <c r="L34" s="86"/>
      <c r="M34" s="86"/>
      <c r="N34" s="86"/>
      <c r="O34" s="86"/>
      <c r="P34" s="86"/>
      <c r="Q34" s="86"/>
      <c r="R34" s="86"/>
    </row>
    <row r="35" spans="1:18" ht="15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94"/>
      <c r="L35" s="86"/>
      <c r="M35" s="86"/>
      <c r="N35" s="86"/>
      <c r="O35" s="86"/>
      <c r="P35" s="86"/>
      <c r="Q35" s="86"/>
      <c r="R35" s="86"/>
    </row>
    <row r="36" spans="1:18" ht="15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85"/>
      <c r="L36" s="86"/>
      <c r="M36" s="86"/>
      <c r="N36" s="86"/>
      <c r="O36" s="86"/>
      <c r="P36" s="86"/>
      <c r="Q36" s="86"/>
      <c r="R36" s="86"/>
    </row>
    <row r="37" spans="1:18" ht="15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85"/>
      <c r="L37" s="86"/>
      <c r="M37" s="86"/>
      <c r="N37" s="86"/>
      <c r="O37" s="86"/>
      <c r="P37" s="86"/>
      <c r="Q37" s="86"/>
      <c r="R37" s="86"/>
    </row>
    <row r="38" spans="1:18" ht="15">
      <c r="A38" s="141"/>
      <c r="B38" s="141"/>
      <c r="C38" s="208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</row>
    <row r="39" spans="1:18" ht="1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</row>
    <row r="40" spans="1:18" ht="1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</row>
    <row r="41" spans="1:18" ht="1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1:18" ht="1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</row>
    <row r="43" spans="1:18" ht="1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5">
      <c r="A44" s="157" t="s">
        <v>103</v>
      </c>
      <c r="B44" s="157" t="s">
        <v>104</v>
      </c>
      <c r="C44" s="157" t="s">
        <v>105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">
      <c r="A45" s="141"/>
      <c r="B45" s="141">
        <f>D32</f>
        <v>40000</v>
      </c>
      <c r="C45" s="141">
        <f>+H32</f>
        <v>36000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</row>
    <row r="46" spans="1:18" ht="15">
      <c r="A46" s="156" t="s">
        <v>106</v>
      </c>
      <c r="B46" s="156"/>
      <c r="C46" s="158">
        <f>D32-H32</f>
        <v>4000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</row>
    <row r="47" spans="1:18" ht="1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</row>
    <row r="48" spans="1:18" ht="1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</row>
    <row r="49" spans="1:18" ht="1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</row>
    <row r="50" spans="1:18" ht="1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</row>
    <row r="51" spans="1:18" ht="15">
      <c r="A51" s="157" t="s">
        <v>107</v>
      </c>
      <c r="B51" s="157" t="s">
        <v>108</v>
      </c>
      <c r="C51" s="157" t="s">
        <v>109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</row>
    <row r="52" spans="1:18" ht="15">
      <c r="A52" s="141"/>
      <c r="B52" s="141">
        <f>F32</f>
        <v>37800</v>
      </c>
      <c r="C52" s="141">
        <f>D32</f>
        <v>40000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1:18" ht="15">
      <c r="A53" s="159" t="s">
        <v>110</v>
      </c>
      <c r="B53" s="159"/>
      <c r="C53" s="160">
        <f>B52-C52</f>
        <v>-2200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</row>
    <row r="54" spans="1:18" ht="1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</row>
    <row r="55" spans="1:18" ht="15">
      <c r="A55" s="141" t="s">
        <v>111</v>
      </c>
      <c r="B55" s="141" t="s">
        <v>108</v>
      </c>
      <c r="C55" s="161" t="s">
        <v>112</v>
      </c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</row>
    <row r="56" spans="1:18" ht="15">
      <c r="A56" s="141"/>
      <c r="B56" s="141">
        <f>F32</f>
        <v>37800</v>
      </c>
      <c r="C56" s="141">
        <f>+H32</f>
        <v>36000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</row>
    <row r="57" spans="1:18" ht="15">
      <c r="A57" s="159" t="s">
        <v>113</v>
      </c>
      <c r="B57" s="159"/>
      <c r="C57" s="162">
        <f>F32-H32</f>
        <v>1800</v>
      </c>
      <c r="D57" s="158">
        <f>C46+C53</f>
        <v>1800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</row>
    <row r="58" spans="1:18" ht="1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</row>
    <row r="59" spans="1:18" ht="15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</row>
    <row r="60" spans="1:18" ht="15.75">
      <c r="A60" s="141"/>
      <c r="B60" s="141"/>
      <c r="C60" s="141"/>
      <c r="D60" s="141"/>
      <c r="E60" s="141"/>
      <c r="F60" s="141"/>
      <c r="G60" s="141"/>
      <c r="H60" s="141"/>
      <c r="I60" s="164"/>
      <c r="J60" s="164"/>
      <c r="K60" s="94"/>
      <c r="L60" s="86"/>
      <c r="M60" s="89"/>
      <c r="N60" s="91"/>
      <c r="O60" s="89"/>
      <c r="P60" s="90"/>
      <c r="Q60" s="89"/>
      <c r="R60" s="91"/>
    </row>
    <row r="61" spans="1:18" ht="15.75">
      <c r="A61" s="141"/>
      <c r="B61" s="141"/>
      <c r="C61" s="141"/>
      <c r="D61" s="141"/>
      <c r="E61" s="141"/>
      <c r="F61" s="141"/>
      <c r="G61" s="141"/>
      <c r="H61" s="141"/>
      <c r="I61" s="164"/>
      <c r="J61" s="164"/>
      <c r="K61" s="85"/>
      <c r="L61" s="86"/>
      <c r="M61" s="86"/>
      <c r="N61" s="86"/>
      <c r="O61" s="95"/>
      <c r="P61" s="86"/>
      <c r="Q61" s="95"/>
      <c r="R61" s="86"/>
    </row>
    <row r="62" spans="1:18" ht="15.75">
      <c r="A62" s="163"/>
      <c r="B62" s="289" t="s">
        <v>114</v>
      </c>
      <c r="C62" s="289"/>
      <c r="D62" s="289"/>
      <c r="E62" s="164"/>
      <c r="F62" s="164"/>
      <c r="G62" s="164"/>
      <c r="H62" s="164"/>
      <c r="I62" s="164"/>
      <c r="J62" s="164"/>
      <c r="K62" s="85"/>
      <c r="L62" s="86"/>
      <c r="M62" s="86"/>
      <c r="N62" s="86"/>
      <c r="O62" s="86"/>
      <c r="P62" s="86"/>
      <c r="Q62" s="86"/>
      <c r="R62" s="86"/>
    </row>
    <row r="63" spans="1:18" ht="15.7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85"/>
      <c r="L63" s="86"/>
      <c r="M63" s="86"/>
      <c r="N63" s="86"/>
      <c r="O63" s="86"/>
      <c r="P63" s="86"/>
      <c r="Q63" s="86"/>
      <c r="R63" s="86"/>
    </row>
    <row r="64" spans="1:18" ht="15.75">
      <c r="A64" s="164"/>
      <c r="B64" s="290" t="s">
        <v>115</v>
      </c>
      <c r="C64" s="290"/>
      <c r="D64" s="290"/>
      <c r="E64" s="290"/>
      <c r="F64" s="290"/>
      <c r="G64" s="290"/>
      <c r="H64" s="290"/>
      <c r="I64" s="164"/>
      <c r="J64" s="164"/>
      <c r="K64" s="85"/>
      <c r="L64" s="86"/>
      <c r="M64" s="86"/>
      <c r="N64" s="86"/>
      <c r="O64" s="86"/>
      <c r="P64" s="86"/>
      <c r="Q64" s="86"/>
      <c r="R64" s="86"/>
    </row>
    <row r="65" spans="1:18" ht="15.75">
      <c r="A65" s="164"/>
      <c r="B65" s="165"/>
      <c r="C65" s="165"/>
      <c r="D65" s="165"/>
      <c r="E65" s="165"/>
      <c r="F65" s="165"/>
      <c r="G65" s="164"/>
      <c r="H65" s="164"/>
      <c r="I65" s="164"/>
      <c r="J65" s="164"/>
      <c r="K65" s="85"/>
      <c r="L65" s="86"/>
      <c r="M65" s="86"/>
      <c r="N65" s="86"/>
      <c r="O65" s="86"/>
      <c r="P65" s="86"/>
      <c r="Q65" s="86"/>
      <c r="R65" s="86"/>
    </row>
    <row r="66" spans="1:18" ht="15.75">
      <c r="A66" s="164"/>
      <c r="B66" s="165" t="s">
        <v>116</v>
      </c>
      <c r="C66" s="165"/>
      <c r="D66" s="165" t="s">
        <v>117</v>
      </c>
      <c r="E66" s="165"/>
      <c r="F66" s="165"/>
      <c r="G66" s="282">
        <v>52200</v>
      </c>
      <c r="H66" s="164" t="s">
        <v>118</v>
      </c>
      <c r="I66" s="164"/>
      <c r="J66" s="164"/>
      <c r="K66" s="85"/>
      <c r="L66" s="86"/>
      <c r="M66" s="86"/>
      <c r="N66" s="86"/>
      <c r="O66" s="86"/>
      <c r="P66" s="86"/>
      <c r="Q66" s="86"/>
      <c r="R66" s="86"/>
    </row>
    <row r="67" spans="1:18" ht="15.75">
      <c r="A67" s="164"/>
      <c r="B67" s="165" t="s">
        <v>119</v>
      </c>
      <c r="C67" s="165"/>
      <c r="D67" s="165"/>
      <c r="E67" s="165"/>
      <c r="F67" s="165"/>
      <c r="G67" s="283"/>
      <c r="H67" s="164" t="s">
        <v>120</v>
      </c>
      <c r="I67" s="164"/>
      <c r="J67" s="164"/>
      <c r="K67" s="94"/>
      <c r="L67" s="86"/>
      <c r="M67" s="86"/>
      <c r="N67" s="86"/>
      <c r="O67" s="86"/>
      <c r="P67" s="86"/>
      <c r="Q67" s="86"/>
      <c r="R67" s="86"/>
    </row>
    <row r="68" spans="1:18" ht="16.5" thickBot="1">
      <c r="A68" s="166"/>
      <c r="B68" s="165" t="s">
        <v>121</v>
      </c>
      <c r="C68" s="165"/>
      <c r="D68" s="165"/>
      <c r="E68" s="165"/>
      <c r="F68" s="165"/>
      <c r="G68" s="213">
        <f>+F32</f>
        <v>37800</v>
      </c>
      <c r="H68" s="164" t="s">
        <v>122</v>
      </c>
      <c r="I68" s="164"/>
      <c r="J68" s="164"/>
      <c r="K68" s="85"/>
      <c r="L68" s="86"/>
      <c r="M68" s="86"/>
      <c r="N68" s="86"/>
      <c r="O68" s="86"/>
      <c r="P68" s="86"/>
      <c r="Q68" s="86"/>
      <c r="R68" s="86"/>
    </row>
    <row r="69" spans="1:18" ht="17.25" thickBot="1" thickTop="1">
      <c r="A69" s="164"/>
      <c r="B69" s="167" t="s">
        <v>123</v>
      </c>
      <c r="C69" s="167"/>
      <c r="D69" s="167"/>
      <c r="E69" s="167"/>
      <c r="F69" s="167"/>
      <c r="G69" s="168">
        <f>SUM(G66:G68)</f>
        <v>90000</v>
      </c>
      <c r="H69" s="169"/>
      <c r="I69" s="164"/>
      <c r="J69" s="164"/>
      <c r="K69" s="85"/>
      <c r="L69" s="86"/>
      <c r="M69" s="86"/>
      <c r="N69" s="86"/>
      <c r="O69" s="86"/>
      <c r="P69" s="86"/>
      <c r="Q69" s="86"/>
      <c r="R69" s="86"/>
    </row>
    <row r="70" spans="1:18" ht="15.75">
      <c r="A70" s="170"/>
      <c r="B70" s="170" t="s">
        <v>124</v>
      </c>
      <c r="C70" s="170"/>
      <c r="D70" s="170"/>
      <c r="E70" s="170"/>
      <c r="F70" s="170"/>
      <c r="G70" s="170">
        <f>-C46</f>
        <v>-4000</v>
      </c>
      <c r="H70" s="164"/>
      <c r="I70" s="164"/>
      <c r="J70" s="164"/>
      <c r="K70" s="85"/>
      <c r="L70" s="86"/>
      <c r="M70" s="86"/>
      <c r="N70" s="86"/>
      <c r="O70" s="86"/>
      <c r="P70" s="86"/>
      <c r="Q70" s="86"/>
      <c r="R70" s="86"/>
    </row>
    <row r="71" spans="1:18" ht="15.75">
      <c r="A71" s="171" t="s">
        <v>125</v>
      </c>
      <c r="B71" s="164" t="s">
        <v>126</v>
      </c>
      <c r="C71" s="164"/>
      <c r="D71" s="164"/>
      <c r="E71" s="164"/>
      <c r="F71" s="164"/>
      <c r="G71" s="164">
        <f>+P27</f>
        <v>0</v>
      </c>
      <c r="H71" s="164"/>
      <c r="I71" s="164"/>
      <c r="J71" s="164"/>
      <c r="K71" s="85"/>
      <c r="L71" s="86"/>
      <c r="M71" s="86"/>
      <c r="N71" s="86"/>
      <c r="O71" s="86"/>
      <c r="P71" s="86"/>
      <c r="Q71" s="86"/>
      <c r="R71" s="86"/>
    </row>
    <row r="72" spans="1:18" ht="15.75" thickBot="1">
      <c r="A72" s="166"/>
      <c r="B72" s="172" t="s">
        <v>127</v>
      </c>
      <c r="C72" s="172"/>
      <c r="D72" s="172"/>
      <c r="E72" s="172"/>
      <c r="F72" s="172"/>
      <c r="G72" s="172">
        <f>+P28</f>
        <v>0</v>
      </c>
      <c r="H72" s="166"/>
      <c r="I72" s="164"/>
      <c r="J72" s="97"/>
      <c r="K72" s="98"/>
      <c r="L72" s="98"/>
      <c r="M72" s="98"/>
      <c r="N72" s="98"/>
      <c r="O72" s="98"/>
      <c r="P72" s="98"/>
      <c r="Q72" s="98"/>
      <c r="R72" s="98"/>
    </row>
    <row r="73" spans="1:18" ht="16.5" thickBot="1" thickTop="1">
      <c r="A73" s="164"/>
      <c r="B73" s="167" t="s">
        <v>128</v>
      </c>
      <c r="C73" s="167"/>
      <c r="D73" s="167"/>
      <c r="E73" s="167"/>
      <c r="F73" s="167"/>
      <c r="G73" s="214">
        <f>G69+G70+G71-G72</f>
        <v>86000</v>
      </c>
      <c r="H73" s="215">
        <f>G73/18000</f>
        <v>4.777777777777778</v>
      </c>
      <c r="I73" s="216" t="s">
        <v>143</v>
      </c>
      <c r="J73" s="97"/>
      <c r="K73" s="98"/>
      <c r="L73" s="98"/>
      <c r="M73" s="98"/>
      <c r="N73" s="98"/>
      <c r="O73" s="98"/>
      <c r="P73" s="98"/>
      <c r="Q73" s="98"/>
      <c r="R73" s="98"/>
    </row>
    <row r="74" spans="1:18" ht="15">
      <c r="A74" s="164"/>
      <c r="B74" s="164"/>
      <c r="C74" s="164"/>
      <c r="D74" s="164"/>
      <c r="E74" s="164"/>
      <c r="F74" s="164"/>
      <c r="G74" s="164"/>
      <c r="H74" s="164"/>
      <c r="I74" s="164"/>
      <c r="J74" s="97"/>
      <c r="K74" s="98"/>
      <c r="L74" s="98"/>
      <c r="M74" s="98"/>
      <c r="N74" s="98"/>
      <c r="O74" s="98"/>
      <c r="P74" s="98"/>
      <c r="Q74" s="98"/>
      <c r="R74" s="98"/>
    </row>
    <row r="75" spans="1:18" ht="15">
      <c r="A75" s="171" t="s">
        <v>129</v>
      </c>
      <c r="B75" s="164" t="s">
        <v>130</v>
      </c>
      <c r="C75" s="164"/>
      <c r="D75" s="164"/>
      <c r="E75" s="164"/>
      <c r="F75" s="164"/>
      <c r="G75" s="164">
        <f>+S27</f>
        <v>0</v>
      </c>
      <c r="H75" s="164"/>
      <c r="I75" s="164"/>
      <c r="J75" s="97"/>
      <c r="K75" s="98"/>
      <c r="L75" s="98"/>
      <c r="M75" s="98"/>
      <c r="N75" s="98"/>
      <c r="O75" s="98"/>
      <c r="P75" s="98"/>
      <c r="Q75" s="98"/>
      <c r="R75" s="98"/>
    </row>
    <row r="76" spans="1:18" ht="15.75" thickBot="1">
      <c r="A76" s="164"/>
      <c r="B76" s="172" t="s">
        <v>131</v>
      </c>
      <c r="C76" s="172"/>
      <c r="D76" s="172"/>
      <c r="E76" s="172"/>
      <c r="F76" s="172"/>
      <c r="G76" s="172">
        <f>+X72</f>
        <v>0</v>
      </c>
      <c r="H76" s="164"/>
      <c r="I76" s="164"/>
      <c r="J76" s="164"/>
      <c r="K76" s="164"/>
      <c r="L76" s="164"/>
      <c r="M76" s="98"/>
      <c r="N76" s="98"/>
      <c r="O76" s="98"/>
      <c r="P76" s="98"/>
      <c r="Q76" s="98"/>
      <c r="R76" s="98"/>
    </row>
    <row r="77" spans="1:18" ht="16.5" thickBot="1" thickTop="1">
      <c r="A77" s="173"/>
      <c r="B77" s="174" t="s">
        <v>132</v>
      </c>
      <c r="C77" s="167"/>
      <c r="D77" s="167"/>
      <c r="E77" s="167"/>
      <c r="F77" s="167"/>
      <c r="G77" s="175">
        <f>G73+G75-G76</f>
        <v>86000</v>
      </c>
      <c r="H77" s="164"/>
      <c r="I77" s="164"/>
      <c r="J77" s="164"/>
      <c r="K77" s="164"/>
      <c r="L77" s="164"/>
      <c r="M77" s="98"/>
      <c r="N77" s="98"/>
      <c r="O77" s="98"/>
      <c r="P77" s="98"/>
      <c r="Q77" s="98"/>
      <c r="R77" s="98"/>
    </row>
    <row r="78" spans="1:18" ht="15">
      <c r="A78" s="164"/>
      <c r="B78" s="164"/>
      <c r="C78" s="164"/>
      <c r="D78" s="164"/>
      <c r="E78" s="116"/>
      <c r="F78" s="116"/>
      <c r="G78" s="116"/>
      <c r="H78" s="164"/>
      <c r="I78" s="164"/>
      <c r="J78" s="164"/>
      <c r="K78" s="164"/>
      <c r="L78" s="164"/>
      <c r="M78" s="98"/>
      <c r="N78" s="98"/>
      <c r="O78" s="98"/>
      <c r="P78" s="98"/>
      <c r="Q78" s="98"/>
      <c r="R78" s="98"/>
    </row>
    <row r="79" spans="1:18" ht="15">
      <c r="A79" s="116"/>
      <c r="B79" s="116"/>
      <c r="C79" s="116"/>
      <c r="D79" s="116"/>
      <c r="E79" s="116"/>
      <c r="F79" s="116"/>
      <c r="G79" s="116"/>
      <c r="H79" s="164"/>
      <c r="I79" s="164"/>
      <c r="J79" s="164"/>
      <c r="K79" s="164"/>
      <c r="L79" s="164"/>
      <c r="M79" s="98"/>
      <c r="N79" s="98"/>
      <c r="O79" s="98"/>
      <c r="P79" s="98"/>
      <c r="Q79" s="98"/>
      <c r="R79" s="98"/>
    </row>
    <row r="80" spans="1:18" ht="15">
      <c r="A80" s="116"/>
      <c r="B80" s="116"/>
      <c r="C80" s="176"/>
      <c r="D80" s="116"/>
      <c r="E80" s="116"/>
      <c r="F80" s="116"/>
      <c r="G80" s="116"/>
      <c r="H80" s="164"/>
      <c r="I80" s="164"/>
      <c r="J80" s="164"/>
      <c r="K80" s="164"/>
      <c r="L80" s="164"/>
      <c r="M80" s="98"/>
      <c r="N80" s="98"/>
      <c r="O80" s="98"/>
      <c r="P80" s="98"/>
      <c r="Q80" s="98"/>
      <c r="R80" s="98"/>
    </row>
    <row r="81" spans="1:18" ht="15">
      <c r="A81" s="116"/>
      <c r="B81" s="116"/>
      <c r="C81" s="176"/>
      <c r="D81" s="116"/>
      <c r="E81" s="116"/>
      <c r="F81" s="116"/>
      <c r="G81" s="116"/>
      <c r="H81" s="164"/>
      <c r="I81" s="164"/>
      <c r="J81" s="164"/>
      <c r="K81" s="164"/>
      <c r="L81" s="164"/>
      <c r="M81" s="98"/>
      <c r="N81" s="98"/>
      <c r="O81" s="98"/>
      <c r="P81" s="98"/>
      <c r="Q81" s="98"/>
      <c r="R81" s="98"/>
    </row>
    <row r="82" spans="1:18" ht="15">
      <c r="A82" s="116"/>
      <c r="B82" s="116"/>
      <c r="C82" s="176"/>
      <c r="D82" s="116"/>
      <c r="E82" s="116"/>
      <c r="F82" s="116"/>
      <c r="G82" s="116"/>
      <c r="H82" s="164"/>
      <c r="I82" s="164"/>
      <c r="J82" s="164"/>
      <c r="K82" s="164"/>
      <c r="L82" s="164"/>
      <c r="M82" s="98"/>
      <c r="N82" s="98"/>
      <c r="O82" s="98"/>
      <c r="P82" s="98"/>
      <c r="Q82" s="98"/>
      <c r="R82" s="98"/>
    </row>
    <row r="83" spans="1:18" ht="15">
      <c r="A83" s="116"/>
      <c r="B83" s="116"/>
      <c r="C83" s="116"/>
      <c r="D83" s="116"/>
      <c r="E83" s="116"/>
      <c r="F83" s="116"/>
      <c r="G83" s="116"/>
      <c r="H83" s="164"/>
      <c r="I83" s="164"/>
      <c r="J83" s="164"/>
      <c r="K83" s="164"/>
      <c r="L83" s="164"/>
      <c r="M83" s="98"/>
      <c r="N83" s="98"/>
      <c r="O83" s="98"/>
      <c r="P83" s="98"/>
      <c r="Q83" s="98"/>
      <c r="R83" s="98"/>
    </row>
    <row r="84" spans="1:18" ht="15">
      <c r="A84" s="116"/>
      <c r="B84" s="116"/>
      <c r="C84" s="116"/>
      <c r="D84" s="116"/>
      <c r="E84" s="116"/>
      <c r="F84" s="116"/>
      <c r="G84" s="116"/>
      <c r="H84" s="164"/>
      <c r="I84" s="164"/>
      <c r="J84" s="164"/>
      <c r="K84" s="164"/>
      <c r="L84" s="164"/>
      <c r="M84" s="98"/>
      <c r="N84" s="98"/>
      <c r="O84" s="98"/>
      <c r="P84" s="98"/>
      <c r="Q84" s="98"/>
      <c r="R84" s="98"/>
    </row>
    <row r="85" spans="1:18" ht="15">
      <c r="A85" s="116"/>
      <c r="B85" s="116"/>
      <c r="C85" s="116"/>
      <c r="D85" s="116"/>
      <c r="E85" s="116"/>
      <c r="F85" s="116"/>
      <c r="G85" s="116"/>
      <c r="H85" s="164"/>
      <c r="I85" s="164"/>
      <c r="J85" s="164"/>
      <c r="K85" s="164"/>
      <c r="L85" s="164"/>
      <c r="M85" s="98"/>
      <c r="N85" s="98"/>
      <c r="O85" s="98"/>
      <c r="P85" s="98"/>
      <c r="Q85" s="98"/>
      <c r="R85" s="98"/>
    </row>
    <row r="86" spans="1:18" ht="15">
      <c r="A86" s="116"/>
      <c r="B86" s="116"/>
      <c r="C86" s="116"/>
      <c r="D86" s="116"/>
      <c r="E86" s="116"/>
      <c r="F86" s="116"/>
      <c r="G86" s="116"/>
      <c r="H86" s="164"/>
      <c r="I86" s="164"/>
      <c r="J86" s="164"/>
      <c r="K86" s="164"/>
      <c r="L86" s="164"/>
      <c r="M86" s="98"/>
      <c r="N86" s="98"/>
      <c r="O86" s="98"/>
      <c r="P86" s="98"/>
      <c r="Q86" s="98"/>
      <c r="R86" s="98"/>
    </row>
    <row r="87" spans="1:18" ht="15">
      <c r="A87" s="116"/>
      <c r="B87" s="116"/>
      <c r="C87" s="116"/>
      <c r="D87" s="116"/>
      <c r="E87" s="116"/>
      <c r="F87" s="116"/>
      <c r="G87" s="116"/>
      <c r="H87" s="164"/>
      <c r="I87" s="164"/>
      <c r="J87" s="164"/>
      <c r="K87" s="164"/>
      <c r="L87" s="164"/>
      <c r="M87" s="98"/>
      <c r="N87" s="98"/>
      <c r="O87" s="98"/>
      <c r="P87" s="98"/>
      <c r="Q87" s="98"/>
      <c r="R87" s="98"/>
    </row>
    <row r="88" spans="1:18" ht="15.75" thickBot="1">
      <c r="A88" s="284" t="s">
        <v>175</v>
      </c>
      <c r="B88" s="284"/>
      <c r="C88" s="284"/>
      <c r="D88" s="284"/>
      <c r="E88" s="116"/>
      <c r="F88" s="116"/>
      <c r="G88" s="116"/>
      <c r="H88" s="164"/>
      <c r="I88" s="164"/>
      <c r="J88" s="164"/>
      <c r="K88" s="164"/>
      <c r="L88" s="164"/>
      <c r="M88" s="98"/>
      <c r="N88" s="98"/>
      <c r="O88" s="98"/>
      <c r="P88" s="98"/>
      <c r="Q88" s="98"/>
      <c r="R88" s="98"/>
    </row>
    <row r="89" spans="1:18" ht="15.75" thickBot="1">
      <c r="A89" s="177"/>
      <c r="B89" s="285" t="s">
        <v>134</v>
      </c>
      <c r="C89" s="286"/>
      <c r="D89" s="287"/>
      <c r="E89" s="116"/>
      <c r="F89" s="116"/>
      <c r="G89" s="116"/>
      <c r="H89" s="164"/>
      <c r="I89" s="164"/>
      <c r="J89" s="164"/>
      <c r="K89" s="164"/>
      <c r="L89" s="164"/>
      <c r="M89" s="101"/>
      <c r="N89" s="101"/>
      <c r="O89" s="101"/>
      <c r="P89" s="101"/>
      <c r="Q89" s="101"/>
      <c r="R89" s="101"/>
    </row>
    <row r="90" spans="1:12" ht="15">
      <c r="A90" s="178"/>
      <c r="B90" s="179" t="s">
        <v>135</v>
      </c>
      <c r="C90" s="180" t="s">
        <v>97</v>
      </c>
      <c r="D90" s="181" t="s">
        <v>79</v>
      </c>
      <c r="E90" s="116"/>
      <c r="F90" s="116"/>
      <c r="G90" s="116"/>
      <c r="H90" s="164"/>
      <c r="I90" s="164"/>
      <c r="J90" s="164"/>
      <c r="K90" s="164"/>
      <c r="L90" s="164"/>
    </row>
    <row r="91" spans="1:12" ht="15">
      <c r="A91" s="182" t="s">
        <v>136</v>
      </c>
      <c r="B91" s="183">
        <v>15000</v>
      </c>
      <c r="C91" s="217">
        <f>D91/B91</f>
        <v>12</v>
      </c>
      <c r="D91" s="219">
        <v>180000</v>
      </c>
      <c r="E91" s="116"/>
      <c r="F91" s="116"/>
      <c r="G91" s="116"/>
      <c r="H91" s="164"/>
      <c r="I91" s="164"/>
      <c r="J91" s="164"/>
      <c r="K91" s="164"/>
      <c r="L91" s="164"/>
    </row>
    <row r="92" spans="1:12" ht="15.75" thickBot="1">
      <c r="A92" s="182" t="s">
        <v>137</v>
      </c>
      <c r="B92" s="184">
        <f>B91</f>
        <v>15000</v>
      </c>
      <c r="C92" s="218">
        <f>D92/B92</f>
        <v>5.733333333333333</v>
      </c>
      <c r="D92" s="220">
        <f>+G77</f>
        <v>86000</v>
      </c>
      <c r="E92" s="116"/>
      <c r="F92" s="116"/>
      <c r="G92" s="116"/>
      <c r="H92" s="164"/>
      <c r="I92" s="164"/>
      <c r="J92" s="164"/>
      <c r="K92" s="164"/>
      <c r="L92" s="164"/>
    </row>
    <row r="93" spans="1:12" ht="15">
      <c r="A93" s="185" t="s">
        <v>138</v>
      </c>
      <c r="B93" s="186"/>
      <c r="C93" s="187"/>
      <c r="D93" s="186">
        <f>D91-D92</f>
        <v>94000</v>
      </c>
      <c r="E93" s="116"/>
      <c r="F93" s="116"/>
      <c r="G93" s="116"/>
      <c r="H93" s="164"/>
      <c r="I93" s="164"/>
      <c r="J93" s="164"/>
      <c r="K93" s="164"/>
      <c r="L93" s="164"/>
    </row>
    <row r="94" spans="1:12" ht="15">
      <c r="A94" s="188" t="s">
        <v>139</v>
      </c>
      <c r="B94" s="178"/>
      <c r="C94" s="189"/>
      <c r="D94" s="221"/>
      <c r="E94" s="116"/>
      <c r="F94" s="116"/>
      <c r="G94" s="116"/>
      <c r="H94" s="164"/>
      <c r="I94" s="164"/>
      <c r="J94" s="164"/>
      <c r="K94" s="164"/>
      <c r="L94" s="164"/>
    </row>
    <row r="95" spans="1:12" ht="15">
      <c r="A95" s="188" t="s">
        <v>140</v>
      </c>
      <c r="B95" s="178"/>
      <c r="C95" s="189"/>
      <c r="D95" s="178">
        <v>12000</v>
      </c>
      <c r="E95" s="116"/>
      <c r="F95" s="116"/>
      <c r="G95" s="116"/>
      <c r="H95" s="164"/>
      <c r="I95" s="164"/>
      <c r="J95" s="164"/>
      <c r="K95" s="164"/>
      <c r="L95" s="164"/>
    </row>
    <row r="96" spans="1:12" ht="15">
      <c r="A96" s="188" t="s">
        <v>144</v>
      </c>
      <c r="B96" s="178"/>
      <c r="C96" s="189"/>
      <c r="D96" s="190">
        <f>+C53</f>
        <v>-2200</v>
      </c>
      <c r="E96" s="116"/>
      <c r="F96" s="116"/>
      <c r="G96" s="116"/>
      <c r="H96" s="164"/>
      <c r="I96" s="164"/>
      <c r="J96" s="164"/>
      <c r="K96" s="164"/>
      <c r="L96" s="164"/>
    </row>
    <row r="97" spans="1:12" ht="15.75" thickBot="1">
      <c r="A97" s="188" t="s">
        <v>141</v>
      </c>
      <c r="B97" s="191"/>
      <c r="C97" s="192"/>
      <c r="D97" s="191"/>
      <c r="E97" s="116"/>
      <c r="F97" s="116"/>
      <c r="G97" s="116"/>
      <c r="H97" s="164"/>
      <c r="I97" s="164"/>
      <c r="J97" s="164"/>
      <c r="K97" s="164"/>
      <c r="L97" s="164"/>
    </row>
    <row r="98" spans="1:12" ht="15.75" thickBot="1">
      <c r="A98" s="193" t="s">
        <v>142</v>
      </c>
      <c r="B98" s="194"/>
      <c r="C98" s="195"/>
      <c r="D98" s="196">
        <f>D93-D94-D95+D96-D97</f>
        <v>79800</v>
      </c>
      <c r="E98" s="116"/>
      <c r="F98" s="116"/>
      <c r="G98" s="116"/>
      <c r="H98" s="164"/>
      <c r="I98" s="164"/>
      <c r="J98" s="164"/>
      <c r="K98" s="164"/>
      <c r="L98" s="164"/>
    </row>
    <row r="99" spans="1:12" ht="15">
      <c r="A99" s="116"/>
      <c r="B99" s="116"/>
      <c r="C99" s="116"/>
      <c r="D99" s="116"/>
      <c r="E99" s="116"/>
      <c r="F99" s="116"/>
      <c r="G99" s="116"/>
      <c r="H99" s="164"/>
      <c r="I99" s="164"/>
      <c r="J99" s="164"/>
      <c r="K99" s="164"/>
      <c r="L99" s="164"/>
    </row>
  </sheetData>
  <sheetProtection/>
  <mergeCells count="9">
    <mergeCell ref="B89:D89"/>
    <mergeCell ref="D32:E32"/>
    <mergeCell ref="H32:I32"/>
    <mergeCell ref="B62:D62"/>
    <mergeCell ref="B64:H64"/>
    <mergeCell ref="D2:H2"/>
    <mergeCell ref="H27:I27"/>
    <mergeCell ref="G66:G67"/>
    <mergeCell ref="A88:D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3"/>
  <sheetViews>
    <sheetView showGridLines="0" zoomScale="74" zoomScaleNormal="74" zoomScalePageLayoutView="0" workbookViewId="0" topLeftCell="A1">
      <selection activeCell="A90" sqref="A90"/>
    </sheetView>
  </sheetViews>
  <sheetFormatPr defaultColWidth="11.421875" defaultRowHeight="15"/>
  <cols>
    <col min="1" max="1" width="33.28125" style="4" bestFit="1" customWidth="1"/>
    <col min="2" max="2" width="96.140625" style="4" bestFit="1" customWidth="1"/>
    <col min="3" max="3" width="22.8515625" style="4" bestFit="1" customWidth="1"/>
    <col min="4" max="4" width="50.421875" style="4" bestFit="1" customWidth="1"/>
    <col min="5" max="5" width="39.28125" style="4" customWidth="1"/>
    <col min="6" max="6" width="16.00390625" style="4" bestFit="1" customWidth="1"/>
    <col min="7" max="7" width="23.140625" style="4" bestFit="1" customWidth="1"/>
    <col min="8" max="8" width="10.00390625" style="4" customWidth="1"/>
    <col min="9" max="9" width="11.140625" style="4" customWidth="1"/>
    <col min="10" max="10" width="12.421875" style="4" bestFit="1" customWidth="1"/>
    <col min="11" max="19" width="11.140625" style="4" customWidth="1"/>
    <col min="20" max="20" width="2.7109375" style="4" customWidth="1"/>
    <col min="21" max="21" width="5.8515625" style="4" hidden="1" customWidth="1"/>
    <col min="22" max="29" width="10.00390625" style="4" customWidth="1"/>
    <col min="30" max="31" width="11.140625" style="4" customWidth="1"/>
    <col min="32" max="32" width="2.421875" style="0" customWidth="1"/>
    <col min="33" max="40" width="10.00390625" style="4" customWidth="1"/>
    <col min="41" max="42" width="11.140625" style="4" customWidth="1"/>
  </cols>
  <sheetData>
    <row r="1" spans="1:42" ht="21.75" customHeight="1">
      <c r="A1" s="69" t="s">
        <v>45</v>
      </c>
      <c r="B1" s="8"/>
      <c r="C1" s="8"/>
      <c r="D1" s="70" t="s">
        <v>46</v>
      </c>
      <c r="E1" s="1"/>
      <c r="F1" s="291">
        <v>856766</v>
      </c>
      <c r="G1" s="29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"/>
      <c r="U1" s="103">
        <f>SUM(S7:AP7)</f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6.75" customHeight="1">
      <c r="A2" s="69"/>
      <c r="B2" s="8"/>
      <c r="C2" s="8"/>
      <c r="D2" s="8"/>
      <c r="E2" s="1"/>
      <c r="F2" s="9"/>
      <c r="G2"/>
      <c r="H2" s="7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3.25" customHeight="1">
      <c r="A3" s="1" t="s">
        <v>47</v>
      </c>
      <c r="B3" s="2"/>
      <c r="C3" s="71" t="s">
        <v>48</v>
      </c>
      <c r="D3" s="1"/>
      <c r="E3" s="293" t="s">
        <v>55</v>
      </c>
      <c r="F3" s="293"/>
      <c r="G3" s="293"/>
      <c r="H3" s="293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4.5" customHeight="1">
      <c r="A4" s="1"/>
      <c r="B4" s="2"/>
      <c r="C4" s="1"/>
      <c r="D4" s="1"/>
      <c r="E4" s="1"/>
      <c r="F4"/>
      <c r="G4" s="1"/>
      <c r="H4"/>
      <c r="I4"/>
      <c r="J4"/>
      <c r="K4"/>
      <c r="L4"/>
      <c r="M4"/>
      <c r="N4"/>
      <c r="O4"/>
      <c r="P4"/>
      <c r="Q4"/>
      <c r="R4"/>
      <c r="S4"/>
      <c r="T4" s="1"/>
      <c r="U4" s="1"/>
      <c r="V4" s="1"/>
      <c r="W4" s="2"/>
      <c r="X4" s="1"/>
      <c r="Y4" s="1"/>
      <c r="Z4" s="1"/>
      <c r="AA4"/>
      <c r="AB4" s="1"/>
      <c r="AC4"/>
      <c r="AD4"/>
      <c r="AE4"/>
      <c r="AF4" s="1"/>
      <c r="AG4" s="1"/>
      <c r="AH4" s="2"/>
      <c r="AI4" s="1"/>
      <c r="AJ4" s="1"/>
      <c r="AK4" s="1"/>
      <c r="AL4"/>
      <c r="AM4" s="1"/>
      <c r="AN4"/>
      <c r="AO4"/>
      <c r="AP4"/>
    </row>
    <row r="5" ht="15.75" customHeight="1" hidden="1">
      <c r="S5" s="104">
        <f>SUM(S6:AP7)</f>
        <v>0</v>
      </c>
    </row>
    <row r="6" spans="1:42" ht="4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G6" s="55"/>
      <c r="AH6" s="55"/>
      <c r="AI6" s="55"/>
      <c r="AJ6" s="55"/>
      <c r="AK6" s="55"/>
      <c r="AL6" s="55"/>
      <c r="AM6" s="55"/>
      <c r="AN6" s="55"/>
      <c r="AO6" s="55"/>
      <c r="AP6" s="55"/>
    </row>
    <row r="7" spans="1:42" ht="1.5" customHeight="1">
      <c r="A7" s="6"/>
      <c r="S7" s="103"/>
      <c r="V7" s="6"/>
      <c r="AE7" s="103"/>
      <c r="AG7" s="6"/>
      <c r="AP7" s="103"/>
    </row>
    <row r="8" spans="1:41" ht="18.75">
      <c r="A8" s="75" t="s">
        <v>50</v>
      </c>
      <c r="B8" s="15"/>
      <c r="C8" s="14"/>
      <c r="D8" s="26"/>
      <c r="E8" s="27"/>
      <c r="F8" s="74" t="s">
        <v>51</v>
      </c>
      <c r="G8" s="27"/>
      <c r="H8" s="28"/>
      <c r="I8" s="27"/>
      <c r="J8" s="27"/>
      <c r="K8" s="27"/>
      <c r="L8" s="27"/>
      <c r="M8" s="27"/>
      <c r="N8" s="27"/>
      <c r="O8" s="27"/>
      <c r="P8" s="27"/>
      <c r="Q8" s="27"/>
      <c r="R8" s="27"/>
      <c r="T8"/>
      <c r="U8"/>
      <c r="V8" s="75" t="s">
        <v>52</v>
      </c>
      <c r="W8" s="15"/>
      <c r="X8" s="14"/>
      <c r="Y8" s="26"/>
      <c r="Z8" s="27"/>
      <c r="AA8" s="74" t="s">
        <v>51</v>
      </c>
      <c r="AB8" s="27"/>
      <c r="AC8" s="28"/>
      <c r="AD8" s="27"/>
      <c r="AG8" s="75" t="s">
        <v>53</v>
      </c>
      <c r="AH8" s="15"/>
      <c r="AI8" s="14"/>
      <c r="AJ8" s="26"/>
      <c r="AK8" s="27"/>
      <c r="AL8" s="74" t="s">
        <v>51</v>
      </c>
      <c r="AM8" s="27"/>
      <c r="AN8" s="28"/>
      <c r="AO8" s="27"/>
    </row>
    <row r="9" spans="1:41" ht="18.75">
      <c r="A9" s="75"/>
      <c r="B9" s="15"/>
      <c r="C9" s="14"/>
      <c r="D9" s="26"/>
      <c r="E9" s="27"/>
      <c r="F9" s="74"/>
      <c r="G9" s="27"/>
      <c r="H9" s="28"/>
      <c r="I9" s="27"/>
      <c r="J9" s="27"/>
      <c r="K9" s="27"/>
      <c r="L9" s="27"/>
      <c r="M9" s="27"/>
      <c r="N9" s="27"/>
      <c r="O9" s="27"/>
      <c r="P9" s="27"/>
      <c r="Q9" s="27"/>
      <c r="R9" s="27"/>
      <c r="T9"/>
      <c r="U9"/>
      <c r="V9" s="75"/>
      <c r="W9" s="15"/>
      <c r="X9" s="14"/>
      <c r="Y9" s="26"/>
      <c r="Z9" s="27"/>
      <c r="AA9" s="74"/>
      <c r="AB9" s="27"/>
      <c r="AC9" s="28"/>
      <c r="AD9" s="27"/>
      <c r="AG9" s="75"/>
      <c r="AH9" s="15"/>
      <c r="AI9" s="14"/>
      <c r="AJ9" s="26"/>
      <c r="AK9" s="27"/>
      <c r="AL9" s="74"/>
      <c r="AM9" s="27"/>
      <c r="AN9" s="28"/>
      <c r="AO9" s="27"/>
    </row>
    <row r="10" spans="2:41" ht="18.75">
      <c r="B10" s="5" t="s">
        <v>26</v>
      </c>
      <c r="R10"/>
      <c r="T10"/>
      <c r="U10"/>
      <c r="V10" s="75"/>
      <c r="W10" s="15"/>
      <c r="X10" s="14"/>
      <c r="Y10" s="26"/>
      <c r="Z10" s="27"/>
      <c r="AA10" s="74"/>
      <c r="AB10" s="27"/>
      <c r="AC10" s="28"/>
      <c r="AD10" s="27"/>
      <c r="AG10" s="75"/>
      <c r="AH10" s="15"/>
      <c r="AI10" s="14"/>
      <c r="AJ10" s="26"/>
      <c r="AK10" s="27"/>
      <c r="AL10" s="74"/>
      <c r="AM10" s="27"/>
      <c r="AN10" s="28"/>
      <c r="AO10" s="27"/>
    </row>
    <row r="11" spans="2:41" ht="18.75">
      <c r="B11" s="3"/>
      <c r="R11"/>
      <c r="T11"/>
      <c r="U11"/>
      <c r="V11" s="75"/>
      <c r="W11" s="15"/>
      <c r="X11" s="14"/>
      <c r="Y11" s="26"/>
      <c r="Z11" s="27"/>
      <c r="AA11" s="74"/>
      <c r="AB11" s="27"/>
      <c r="AC11" s="28"/>
      <c r="AD11" s="27"/>
      <c r="AG11" s="75"/>
      <c r="AH11" s="15"/>
      <c r="AI11" s="14"/>
      <c r="AJ11" s="26"/>
      <c r="AK11" s="27"/>
      <c r="AL11" s="74"/>
      <c r="AM11" s="27"/>
      <c r="AN11" s="28"/>
      <c r="AO11" s="27"/>
    </row>
    <row r="12" spans="2:41" ht="18.75">
      <c r="B12" s="60" t="s">
        <v>36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R12"/>
      <c r="T12"/>
      <c r="U12"/>
      <c r="V12" s="75"/>
      <c r="W12" s="15"/>
      <c r="X12" s="14"/>
      <c r="Y12" s="26"/>
      <c r="Z12" s="27"/>
      <c r="AA12" s="74"/>
      <c r="AB12" s="27"/>
      <c r="AC12" s="28"/>
      <c r="AD12" s="27"/>
      <c r="AG12" s="75"/>
      <c r="AH12" s="15"/>
      <c r="AI12" s="14"/>
      <c r="AJ12" s="26"/>
      <c r="AK12" s="27"/>
      <c r="AL12" s="74"/>
      <c r="AM12" s="27"/>
      <c r="AN12" s="28"/>
      <c r="AO12" s="27"/>
    </row>
    <row r="13" spans="2:41" ht="18.75">
      <c r="B13" s="60" t="s">
        <v>30</v>
      </c>
      <c r="C13" s="60"/>
      <c r="D13" s="66"/>
      <c r="E13" s="60"/>
      <c r="F13" s="60"/>
      <c r="G13" s="66"/>
      <c r="H13" s="60"/>
      <c r="I13" s="60"/>
      <c r="J13" s="60"/>
      <c r="K13" s="60"/>
      <c r="L13" s="60"/>
      <c r="M13" s="60"/>
      <c r="N13" s="3"/>
      <c r="O13" s="3"/>
      <c r="P13" s="3"/>
      <c r="R13"/>
      <c r="T13"/>
      <c r="U13"/>
      <c r="V13" s="75"/>
      <c r="W13" s="15"/>
      <c r="X13" s="14"/>
      <c r="Y13" s="26"/>
      <c r="Z13" s="27"/>
      <c r="AA13" s="74"/>
      <c r="AB13" s="27"/>
      <c r="AC13" s="28"/>
      <c r="AD13" s="27"/>
      <c r="AG13" s="75"/>
      <c r="AH13" s="15"/>
      <c r="AI13" s="14"/>
      <c r="AJ13" s="26"/>
      <c r="AK13" s="27"/>
      <c r="AL13" s="74"/>
      <c r="AM13" s="27"/>
      <c r="AN13" s="28"/>
      <c r="AO13" s="27"/>
    </row>
    <row r="14" spans="2:41" ht="18.75">
      <c r="B14" s="38" t="s">
        <v>31</v>
      </c>
      <c r="C14" s="38"/>
      <c r="D14" s="38"/>
      <c r="E14" s="60"/>
      <c r="F14" s="38"/>
      <c r="G14" s="38"/>
      <c r="H14" s="38"/>
      <c r="I14" s="38"/>
      <c r="J14" s="38"/>
      <c r="K14" s="38"/>
      <c r="L14" s="38"/>
      <c r="M14" s="38"/>
      <c r="R14"/>
      <c r="T14"/>
      <c r="U14"/>
      <c r="V14" s="75"/>
      <c r="W14" s="15"/>
      <c r="X14" s="14"/>
      <c r="Y14" s="26"/>
      <c r="Z14" s="27"/>
      <c r="AA14" s="74"/>
      <c r="AB14" s="27"/>
      <c r="AC14" s="28"/>
      <c r="AD14" s="27"/>
      <c r="AG14" s="75"/>
      <c r="AH14" s="15"/>
      <c r="AI14" s="14"/>
      <c r="AJ14" s="26"/>
      <c r="AK14" s="27"/>
      <c r="AL14" s="74"/>
      <c r="AM14" s="27"/>
      <c r="AN14" s="28"/>
      <c r="AO14" s="27"/>
    </row>
    <row r="15" spans="2:41" ht="18.75">
      <c r="B15" s="60" t="s">
        <v>35</v>
      </c>
      <c r="C15" s="60"/>
      <c r="D15" s="60">
        <v>2550</v>
      </c>
      <c r="E15" s="60" t="s">
        <v>34</v>
      </c>
      <c r="F15" s="60"/>
      <c r="G15" s="38"/>
      <c r="H15" s="38"/>
      <c r="I15" s="38"/>
      <c r="J15" s="38"/>
      <c r="K15" s="38"/>
      <c r="L15" s="58"/>
      <c r="M15" s="58"/>
      <c r="N15" s="6"/>
      <c r="O15" s="6"/>
      <c r="P15" s="6"/>
      <c r="R15"/>
      <c r="T15"/>
      <c r="U15"/>
      <c r="V15" s="75"/>
      <c r="W15" s="15"/>
      <c r="X15" s="14"/>
      <c r="Y15" s="26"/>
      <c r="Z15" s="27"/>
      <c r="AA15" s="74"/>
      <c r="AB15" s="27"/>
      <c r="AC15" s="28"/>
      <c r="AD15" s="27"/>
      <c r="AG15" s="75"/>
      <c r="AH15" s="15"/>
      <c r="AI15" s="14"/>
      <c r="AJ15" s="26"/>
      <c r="AK15" s="27"/>
      <c r="AL15" s="74"/>
      <c r="AM15" s="27"/>
      <c r="AN15" s="28"/>
      <c r="AO15" s="27"/>
    </row>
    <row r="16" spans="2:41" ht="18.75">
      <c r="B16" s="60" t="s">
        <v>33</v>
      </c>
      <c r="C16" s="60"/>
      <c r="D16" s="66"/>
      <c r="E16" s="60"/>
      <c r="F16" s="67">
        <v>2.5</v>
      </c>
      <c r="G16" s="38" t="s">
        <v>32</v>
      </c>
      <c r="H16" s="38"/>
      <c r="I16" s="38"/>
      <c r="J16" s="38"/>
      <c r="K16" s="38"/>
      <c r="L16" s="38"/>
      <c r="M16" s="38"/>
      <c r="R16"/>
      <c r="T16"/>
      <c r="U16"/>
      <c r="V16" s="75"/>
      <c r="W16" s="15"/>
      <c r="X16" s="14"/>
      <c r="Y16" s="26"/>
      <c r="Z16" s="27"/>
      <c r="AA16" s="74"/>
      <c r="AB16" s="27"/>
      <c r="AC16" s="28"/>
      <c r="AD16" s="27"/>
      <c r="AG16" s="75"/>
      <c r="AH16" s="15"/>
      <c r="AI16" s="14"/>
      <c r="AJ16" s="26"/>
      <c r="AK16" s="27"/>
      <c r="AL16" s="74"/>
      <c r="AM16" s="27"/>
      <c r="AN16" s="28"/>
      <c r="AO16" s="27"/>
    </row>
    <row r="17" spans="2:41" ht="18.75">
      <c r="B17" s="38" t="s">
        <v>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R17"/>
      <c r="T17"/>
      <c r="U17"/>
      <c r="V17" s="75"/>
      <c r="W17" s="15"/>
      <c r="X17" s="14"/>
      <c r="Y17" s="26"/>
      <c r="Z17" s="27"/>
      <c r="AA17" s="74"/>
      <c r="AB17" s="27"/>
      <c r="AC17" s="28"/>
      <c r="AD17" s="27"/>
      <c r="AG17" s="75"/>
      <c r="AH17" s="15"/>
      <c r="AI17" s="14"/>
      <c r="AJ17" s="26"/>
      <c r="AK17" s="27"/>
      <c r="AL17" s="74"/>
      <c r="AM17" s="27"/>
      <c r="AN17" s="28"/>
      <c r="AO17" s="27"/>
    </row>
    <row r="18" spans="2:41" ht="18.75">
      <c r="B18" s="38" t="s">
        <v>28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R18"/>
      <c r="T18"/>
      <c r="U18"/>
      <c r="V18" s="75"/>
      <c r="W18" s="15"/>
      <c r="X18" s="14"/>
      <c r="Y18" s="26"/>
      <c r="Z18" s="27"/>
      <c r="AA18" s="74"/>
      <c r="AB18" s="27"/>
      <c r="AC18" s="28"/>
      <c r="AD18" s="27"/>
      <c r="AG18" s="75"/>
      <c r="AH18" s="15"/>
      <c r="AI18" s="14"/>
      <c r="AJ18" s="26"/>
      <c r="AK18" s="27"/>
      <c r="AL18" s="74"/>
      <c r="AM18" s="27"/>
      <c r="AN18" s="28"/>
      <c r="AO18" s="27"/>
    </row>
    <row r="19" spans="2:41" ht="18.75">
      <c r="B19" s="38" t="s">
        <v>29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R19"/>
      <c r="T19"/>
      <c r="U19"/>
      <c r="V19" s="75"/>
      <c r="W19" s="15"/>
      <c r="X19" s="14"/>
      <c r="Y19" s="26"/>
      <c r="Z19" s="27"/>
      <c r="AA19" s="74"/>
      <c r="AB19" s="27"/>
      <c r="AC19" s="28"/>
      <c r="AD19" s="27"/>
      <c r="AG19" s="75"/>
      <c r="AH19" s="15"/>
      <c r="AI19" s="14"/>
      <c r="AJ19" s="26"/>
      <c r="AK19" s="27"/>
      <c r="AL19" s="74"/>
      <c r="AM19" s="27"/>
      <c r="AN19" s="28"/>
      <c r="AO19" s="27"/>
    </row>
    <row r="20" spans="2:41" ht="18.75">
      <c r="B20" s="38" t="s">
        <v>37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R20"/>
      <c r="T20"/>
      <c r="U20"/>
      <c r="V20" s="75"/>
      <c r="W20" s="15"/>
      <c r="X20" s="14"/>
      <c r="Y20" s="26"/>
      <c r="Z20" s="27"/>
      <c r="AA20" s="74"/>
      <c r="AB20" s="27"/>
      <c r="AC20" s="28"/>
      <c r="AD20" s="27"/>
      <c r="AG20" s="75"/>
      <c r="AH20" s="15"/>
      <c r="AI20" s="14"/>
      <c r="AJ20" s="26"/>
      <c r="AK20" s="27"/>
      <c r="AL20" s="74"/>
      <c r="AM20" s="27"/>
      <c r="AN20" s="28"/>
      <c r="AO20" s="27"/>
    </row>
    <row r="21" spans="1:41" ht="18.75">
      <c r="A21" s="75"/>
      <c r="B21" s="15"/>
      <c r="C21" s="14"/>
      <c r="D21" s="26"/>
      <c r="E21" s="27"/>
      <c r="F21" s="74"/>
      <c r="G21" s="27"/>
      <c r="H21" s="28"/>
      <c r="I21" s="27"/>
      <c r="J21" s="27"/>
      <c r="K21" s="27"/>
      <c r="L21" s="27"/>
      <c r="M21" s="27"/>
      <c r="N21" s="27"/>
      <c r="O21" s="27"/>
      <c r="P21" s="27"/>
      <c r="Q21" s="27"/>
      <c r="R21" s="27"/>
      <c r="T21"/>
      <c r="U21"/>
      <c r="V21" s="75"/>
      <c r="W21" s="15"/>
      <c r="X21" s="14"/>
      <c r="Y21" s="26"/>
      <c r="Z21" s="27"/>
      <c r="AA21" s="74"/>
      <c r="AB21" s="27"/>
      <c r="AC21" s="28"/>
      <c r="AD21" s="27"/>
      <c r="AG21" s="75"/>
      <c r="AH21" s="15"/>
      <c r="AI21" s="14"/>
      <c r="AJ21" s="26"/>
      <c r="AK21" s="27"/>
      <c r="AL21" s="74"/>
      <c r="AM21" s="27"/>
      <c r="AN21" s="28"/>
      <c r="AO21" s="27"/>
    </row>
    <row r="22" spans="1:41" ht="18.75">
      <c r="A22" s="75"/>
      <c r="B22" s="15"/>
      <c r="C22" s="14"/>
      <c r="D22" s="26"/>
      <c r="E22" s="27"/>
      <c r="F22" s="74"/>
      <c r="G22" s="27"/>
      <c r="H22" s="28"/>
      <c r="I22" s="27"/>
      <c r="J22" s="27"/>
      <c r="K22" s="27"/>
      <c r="L22" s="27"/>
      <c r="M22" s="27"/>
      <c r="N22" s="27"/>
      <c r="O22" s="27"/>
      <c r="P22" s="27"/>
      <c r="Q22" s="27"/>
      <c r="R22" s="27"/>
      <c r="T22"/>
      <c r="U22"/>
      <c r="V22" s="75"/>
      <c r="W22" s="15"/>
      <c r="X22" s="14"/>
      <c r="Y22" s="26"/>
      <c r="Z22" s="27"/>
      <c r="AA22" s="74"/>
      <c r="AB22" s="27"/>
      <c r="AC22" s="28"/>
      <c r="AD22" s="27"/>
      <c r="AG22" s="75"/>
      <c r="AH22" s="15"/>
      <c r="AI22" s="14"/>
      <c r="AJ22" s="26"/>
      <c r="AK22" s="27"/>
      <c r="AL22" s="74"/>
      <c r="AM22" s="27"/>
      <c r="AN22" s="28"/>
      <c r="AO22" s="27"/>
    </row>
    <row r="23" spans="1:41" ht="18.75">
      <c r="A23" s="75"/>
      <c r="B23" s="15"/>
      <c r="C23" s="14"/>
      <c r="D23" s="26"/>
      <c r="E23" s="27"/>
      <c r="F23" s="74"/>
      <c r="G23" s="27"/>
      <c r="H23" s="28"/>
      <c r="I23" s="27"/>
      <c r="J23" s="27"/>
      <c r="K23" s="27"/>
      <c r="L23" s="27"/>
      <c r="M23" s="27"/>
      <c r="N23" s="27"/>
      <c r="O23" s="27"/>
      <c r="P23" s="27"/>
      <c r="Q23" s="27"/>
      <c r="R23" s="27"/>
      <c r="T23"/>
      <c r="U23"/>
      <c r="V23" s="75"/>
      <c r="W23" s="15"/>
      <c r="X23" s="14"/>
      <c r="Y23" s="26"/>
      <c r="Z23" s="27"/>
      <c r="AA23" s="74"/>
      <c r="AB23" s="27"/>
      <c r="AC23" s="28"/>
      <c r="AD23" s="27"/>
      <c r="AG23" s="75"/>
      <c r="AH23" s="15"/>
      <c r="AI23" s="14"/>
      <c r="AJ23" s="26"/>
      <c r="AK23" s="27"/>
      <c r="AL23" s="74"/>
      <c r="AM23" s="27"/>
      <c r="AN23" s="28"/>
      <c r="AO23" s="27"/>
    </row>
    <row r="24" spans="1:41" ht="18.75">
      <c r="A24" s="75"/>
      <c r="B24" s="15"/>
      <c r="C24" s="14"/>
      <c r="D24" s="26"/>
      <c r="E24" s="27"/>
      <c r="F24" s="74"/>
      <c r="G24" s="27"/>
      <c r="H24" s="28"/>
      <c r="I24" s="27"/>
      <c r="J24" s="27"/>
      <c r="K24" s="27"/>
      <c r="L24" s="27"/>
      <c r="M24" s="27"/>
      <c r="N24" s="27"/>
      <c r="O24" s="27"/>
      <c r="P24" s="27"/>
      <c r="Q24" s="27"/>
      <c r="R24" s="27"/>
      <c r="T24"/>
      <c r="U24"/>
      <c r="V24" s="75"/>
      <c r="W24" s="15"/>
      <c r="X24" s="14"/>
      <c r="Y24" s="26"/>
      <c r="Z24" s="27"/>
      <c r="AA24" s="74"/>
      <c r="AB24" s="27"/>
      <c r="AC24" s="28"/>
      <c r="AD24" s="27"/>
      <c r="AG24" s="75"/>
      <c r="AH24" s="15"/>
      <c r="AI24" s="14"/>
      <c r="AJ24" s="26"/>
      <c r="AK24" s="27"/>
      <c r="AL24" s="74"/>
      <c r="AM24" s="27"/>
      <c r="AN24" s="28"/>
      <c r="AO24" s="27"/>
    </row>
    <row r="25" spans="1:41" ht="18.75">
      <c r="A25" s="75"/>
      <c r="B25" s="15"/>
      <c r="C25" s="14"/>
      <c r="D25" s="26"/>
      <c r="E25" s="27"/>
      <c r="F25" s="74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T25"/>
      <c r="U25"/>
      <c r="V25" s="75"/>
      <c r="W25" s="15"/>
      <c r="X25" s="14"/>
      <c r="Y25" s="26"/>
      <c r="Z25" s="27"/>
      <c r="AA25" s="74"/>
      <c r="AB25" s="27"/>
      <c r="AC25" s="28"/>
      <c r="AD25" s="27"/>
      <c r="AG25" s="75"/>
      <c r="AH25" s="15"/>
      <c r="AI25" s="14"/>
      <c r="AJ25" s="26"/>
      <c r="AK25" s="27"/>
      <c r="AL25" s="74"/>
      <c r="AM25" s="27"/>
      <c r="AN25" s="28"/>
      <c r="AO25" s="27"/>
    </row>
    <row r="26" spans="1:41" ht="18.75">
      <c r="A26" s="75"/>
      <c r="B26" s="15"/>
      <c r="C26" s="14"/>
      <c r="D26" s="26"/>
      <c r="E26" s="27"/>
      <c r="F26" s="74"/>
      <c r="G26" s="27"/>
      <c r="H26" s="28"/>
      <c r="I26" s="27"/>
      <c r="J26" s="27"/>
      <c r="K26" s="27"/>
      <c r="L26" s="27"/>
      <c r="M26" s="27"/>
      <c r="N26" s="27"/>
      <c r="O26" s="27"/>
      <c r="P26" s="27"/>
      <c r="Q26" s="27"/>
      <c r="R26" s="27"/>
      <c r="T26"/>
      <c r="U26"/>
      <c r="V26" s="75"/>
      <c r="W26" s="15"/>
      <c r="X26" s="14"/>
      <c r="Y26" s="26"/>
      <c r="Z26" s="27"/>
      <c r="AA26" s="74"/>
      <c r="AB26" s="27"/>
      <c r="AC26" s="28"/>
      <c r="AD26" s="27"/>
      <c r="AG26" s="75"/>
      <c r="AH26" s="15"/>
      <c r="AI26" s="14"/>
      <c r="AJ26" s="26"/>
      <c r="AK26" s="27"/>
      <c r="AL26" s="74"/>
      <c r="AM26" s="27"/>
      <c r="AN26" s="28"/>
      <c r="AO26" s="27"/>
    </row>
    <row r="27" spans="1:41" ht="18.75">
      <c r="A27" s="75"/>
      <c r="B27" s="15"/>
      <c r="C27" s="14"/>
      <c r="D27" s="26"/>
      <c r="E27" s="27"/>
      <c r="F27" s="74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T27"/>
      <c r="U27"/>
      <c r="V27" s="75"/>
      <c r="W27" s="15"/>
      <c r="X27" s="14"/>
      <c r="Y27" s="26"/>
      <c r="Z27" s="27"/>
      <c r="AA27" s="74"/>
      <c r="AB27" s="27"/>
      <c r="AC27" s="28"/>
      <c r="AD27" s="27"/>
      <c r="AG27" s="75"/>
      <c r="AH27" s="15"/>
      <c r="AI27" s="14"/>
      <c r="AJ27" s="26"/>
      <c r="AK27" s="27"/>
      <c r="AL27" s="74"/>
      <c r="AM27" s="27"/>
      <c r="AN27" s="28"/>
      <c r="AO27" s="27"/>
    </row>
    <row r="28" spans="1:41" ht="18.75">
      <c r="A28" s="75"/>
      <c r="B28" s="15"/>
      <c r="C28" s="14"/>
      <c r="D28" s="26"/>
      <c r="E28" s="27"/>
      <c r="F28" s="74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T28"/>
      <c r="U28"/>
      <c r="V28" s="75"/>
      <c r="W28" s="15"/>
      <c r="X28" s="14"/>
      <c r="Y28" s="26"/>
      <c r="Z28" s="27"/>
      <c r="AA28" s="74"/>
      <c r="AB28" s="27"/>
      <c r="AC28" s="28"/>
      <c r="AD28" s="27"/>
      <c r="AG28" s="75"/>
      <c r="AH28" s="15"/>
      <c r="AI28" s="14"/>
      <c r="AJ28" s="26"/>
      <c r="AK28" s="27"/>
      <c r="AL28" s="74"/>
      <c r="AM28" s="27"/>
      <c r="AN28" s="28"/>
      <c r="AO28" s="27"/>
    </row>
    <row r="29" spans="1:41" ht="18.75">
      <c r="A29" s="75"/>
      <c r="B29" s="15"/>
      <c r="C29" s="14"/>
      <c r="D29" s="26"/>
      <c r="E29" s="27"/>
      <c r="F29" s="74"/>
      <c r="G29" s="27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T29"/>
      <c r="U29"/>
      <c r="V29" s="75"/>
      <c r="W29" s="15"/>
      <c r="X29" s="14"/>
      <c r="Y29" s="26"/>
      <c r="Z29" s="27"/>
      <c r="AA29" s="74"/>
      <c r="AB29" s="27"/>
      <c r="AC29" s="28"/>
      <c r="AD29" s="27"/>
      <c r="AG29" s="75"/>
      <c r="AH29" s="15"/>
      <c r="AI29" s="14"/>
      <c r="AJ29" s="26"/>
      <c r="AK29" s="27"/>
      <c r="AL29" s="74"/>
      <c r="AM29" s="27"/>
      <c r="AN29" s="28"/>
      <c r="AO29" s="27"/>
    </row>
    <row r="30" spans="1:42" ht="15.75">
      <c r="A30" s="122"/>
      <c r="B30" s="122"/>
      <c r="C30" s="122"/>
      <c r="D30" s="122"/>
      <c r="E30" s="122"/>
      <c r="F30" s="122"/>
      <c r="G30" s="122"/>
      <c r="H30" s="116"/>
      <c r="I30" s="116"/>
      <c r="J30" s="116"/>
      <c r="K30" s="116"/>
      <c r="L30" s="116"/>
      <c r="M30" s="116"/>
      <c r="N30" s="116"/>
      <c r="O30" s="116"/>
      <c r="P30" s="111"/>
      <c r="Q30" s="111"/>
      <c r="R30" s="111"/>
      <c r="S30" s="83"/>
      <c r="T30"/>
      <c r="U30"/>
      <c r="V30" s="76"/>
      <c r="W30" s="77"/>
      <c r="X30" s="78"/>
      <c r="Y30" s="79"/>
      <c r="Z30" s="80"/>
      <c r="AA30" s="81"/>
      <c r="AB30" s="82"/>
      <c r="AC30" s="81"/>
      <c r="AD30" s="82"/>
      <c r="AE30" s="83"/>
      <c r="AG30" s="76"/>
      <c r="AH30" s="77"/>
      <c r="AI30" s="78"/>
      <c r="AJ30" s="79"/>
      <c r="AK30" s="80"/>
      <c r="AL30" s="81"/>
      <c r="AM30" s="82"/>
      <c r="AN30" s="81"/>
      <c r="AO30" s="82"/>
      <c r="AP30" s="83"/>
    </row>
    <row r="31" spans="1:42" ht="15.75">
      <c r="A31" s="122"/>
      <c r="B31" s="122" t="s">
        <v>56</v>
      </c>
      <c r="C31" s="122" t="s">
        <v>57</v>
      </c>
      <c r="D31" s="122"/>
      <c r="E31" s="122"/>
      <c r="F31" s="122"/>
      <c r="G31" s="122"/>
      <c r="H31" s="116"/>
      <c r="I31" s="116"/>
      <c r="J31" s="116"/>
      <c r="K31" s="116"/>
      <c r="L31" s="116"/>
      <c r="M31" s="116"/>
      <c r="N31" s="116"/>
      <c r="O31" s="116"/>
      <c r="P31" s="112"/>
      <c r="Q31" s="112"/>
      <c r="R31" s="112"/>
      <c r="S31" s="92"/>
      <c r="T31"/>
      <c r="U31"/>
      <c r="V31" s="84"/>
      <c r="W31" s="85"/>
      <c r="X31" s="86"/>
      <c r="Y31" s="87"/>
      <c r="Z31" s="88"/>
      <c r="AA31" s="89"/>
      <c r="AB31" s="90"/>
      <c r="AC31" s="89"/>
      <c r="AD31" s="91"/>
      <c r="AE31" s="92"/>
      <c r="AG31" s="84"/>
      <c r="AH31" s="85"/>
      <c r="AI31" s="86"/>
      <c r="AJ31" s="87"/>
      <c r="AK31" s="88"/>
      <c r="AL31" s="89"/>
      <c r="AM31" s="90"/>
      <c r="AN31" s="89"/>
      <c r="AO31" s="91"/>
      <c r="AP31" s="92"/>
    </row>
    <row r="32" spans="1:42" ht="15.75">
      <c r="A32" s="122"/>
      <c r="B32" s="122"/>
      <c r="C32" s="122">
        <v>100</v>
      </c>
      <c r="D32" s="122"/>
      <c r="E32" s="122"/>
      <c r="F32" s="122"/>
      <c r="G32" s="122"/>
      <c r="H32" s="116"/>
      <c r="I32" s="116"/>
      <c r="J32" s="116"/>
      <c r="K32" s="116"/>
      <c r="L32" s="116"/>
      <c r="M32" s="116"/>
      <c r="N32" s="116"/>
      <c r="O32" s="116"/>
      <c r="P32" s="112"/>
      <c r="Q32" s="112"/>
      <c r="R32" s="112"/>
      <c r="S32" s="92"/>
      <c r="T32"/>
      <c r="U32"/>
      <c r="V32" s="93"/>
      <c r="W32" s="94"/>
      <c r="X32" s="86"/>
      <c r="Y32" s="89"/>
      <c r="Z32" s="91"/>
      <c r="AA32" s="89"/>
      <c r="AB32" s="90"/>
      <c r="AC32" s="89"/>
      <c r="AD32" s="91"/>
      <c r="AE32" s="92"/>
      <c r="AG32" s="93"/>
      <c r="AH32" s="94"/>
      <c r="AI32" s="86"/>
      <c r="AJ32" s="89"/>
      <c r="AK32" s="91"/>
      <c r="AL32" s="89"/>
      <c r="AM32" s="90"/>
      <c r="AN32" s="89"/>
      <c r="AO32" s="91"/>
      <c r="AP32" s="92"/>
    </row>
    <row r="33" spans="1:42" ht="15.75">
      <c r="A33" s="122"/>
      <c r="B33" s="122" t="s">
        <v>58</v>
      </c>
      <c r="C33" s="122">
        <v>7</v>
      </c>
      <c r="D33" s="122"/>
      <c r="E33" s="122"/>
      <c r="F33" s="122"/>
      <c r="G33" s="122"/>
      <c r="H33" s="116"/>
      <c r="I33" s="116"/>
      <c r="J33" s="116" t="s">
        <v>59</v>
      </c>
      <c r="K33" s="116"/>
      <c r="L33" s="116" t="s">
        <v>87</v>
      </c>
      <c r="M33" s="116"/>
      <c r="N33" s="116"/>
      <c r="O33" s="116"/>
      <c r="P33" s="113"/>
      <c r="Q33" s="113"/>
      <c r="R33" s="113"/>
      <c r="S33" s="96"/>
      <c r="T33"/>
      <c r="U33"/>
      <c r="V33" s="84"/>
      <c r="W33" s="85"/>
      <c r="X33" s="86"/>
      <c r="Y33" s="86"/>
      <c r="Z33" s="86"/>
      <c r="AA33" s="95"/>
      <c r="AB33" s="86"/>
      <c r="AC33" s="95"/>
      <c r="AD33" s="86"/>
      <c r="AE33" s="96"/>
      <c r="AG33" s="84"/>
      <c r="AH33" s="85"/>
      <c r="AI33" s="86"/>
      <c r="AJ33" s="86"/>
      <c r="AK33" s="86"/>
      <c r="AL33" s="95"/>
      <c r="AM33" s="86"/>
      <c r="AN33" s="95"/>
      <c r="AO33" s="86"/>
      <c r="AP33" s="96"/>
    </row>
    <row r="34" spans="1:42" ht="16.5" thickBot="1">
      <c r="A34" s="122"/>
      <c r="B34" s="122" t="s">
        <v>60</v>
      </c>
      <c r="C34" s="122">
        <v>2</v>
      </c>
      <c r="D34" s="122"/>
      <c r="E34" s="122"/>
      <c r="F34" s="122"/>
      <c r="G34" s="122"/>
      <c r="H34" s="116"/>
      <c r="I34" s="116"/>
      <c r="J34" s="121">
        <v>2.5</v>
      </c>
      <c r="K34" s="117"/>
      <c r="L34" s="116">
        <v>1</v>
      </c>
      <c r="M34" s="116"/>
      <c r="N34" s="116"/>
      <c r="O34" s="116"/>
      <c r="P34" s="113"/>
      <c r="Q34" s="113"/>
      <c r="R34" s="113"/>
      <c r="S34" s="96"/>
      <c r="T34"/>
      <c r="U34"/>
      <c r="V34" s="84"/>
      <c r="W34" s="85"/>
      <c r="X34" s="86"/>
      <c r="Y34" s="86"/>
      <c r="Z34" s="86"/>
      <c r="AA34" s="86"/>
      <c r="AB34" s="86"/>
      <c r="AC34" s="86"/>
      <c r="AD34" s="86"/>
      <c r="AE34" s="96"/>
      <c r="AG34" s="84"/>
      <c r="AH34" s="85"/>
      <c r="AI34" s="86"/>
      <c r="AJ34" s="86"/>
      <c r="AK34" s="86"/>
      <c r="AL34" s="86"/>
      <c r="AM34" s="86"/>
      <c r="AN34" s="86"/>
      <c r="AO34" s="86"/>
      <c r="AP34" s="96"/>
    </row>
    <row r="35" spans="1:42" ht="16.5" thickBot="1">
      <c r="A35" s="122"/>
      <c r="B35" s="122" t="s">
        <v>61</v>
      </c>
      <c r="C35" s="122"/>
      <c r="D35" s="122"/>
      <c r="E35" s="122"/>
      <c r="F35" s="122"/>
      <c r="G35" s="122"/>
      <c r="H35" s="116"/>
      <c r="I35" s="116"/>
      <c r="J35" s="116">
        <v>2550</v>
      </c>
      <c r="K35" s="118"/>
      <c r="L35" s="119">
        <f>J35*L34/J34</f>
        <v>1020</v>
      </c>
      <c r="M35" s="116" t="s">
        <v>62</v>
      </c>
      <c r="N35" s="116"/>
      <c r="O35" s="116"/>
      <c r="P35" s="113"/>
      <c r="Q35" s="113"/>
      <c r="R35" s="113"/>
      <c r="S35" s="96"/>
      <c r="T35"/>
      <c r="U35"/>
      <c r="V35" s="84"/>
      <c r="W35" s="85"/>
      <c r="X35" s="86"/>
      <c r="Y35" s="86"/>
      <c r="Z35" s="86"/>
      <c r="AA35" s="86"/>
      <c r="AB35" s="86"/>
      <c r="AC35" s="86"/>
      <c r="AD35" s="86"/>
      <c r="AE35" s="96"/>
      <c r="AG35" s="84"/>
      <c r="AH35" s="85"/>
      <c r="AI35" s="86"/>
      <c r="AJ35" s="86"/>
      <c r="AK35" s="86"/>
      <c r="AL35" s="86"/>
      <c r="AM35" s="86"/>
      <c r="AN35" s="86"/>
      <c r="AO35" s="86"/>
      <c r="AP35" s="96"/>
    </row>
    <row r="36" spans="1:42" ht="15.75">
      <c r="A36" s="122"/>
      <c r="B36" s="122" t="s">
        <v>63</v>
      </c>
      <c r="C36" s="122"/>
      <c r="D36" s="122"/>
      <c r="E36" s="122"/>
      <c r="F36" s="122"/>
      <c r="G36" s="122"/>
      <c r="H36" s="116"/>
      <c r="I36" s="116"/>
      <c r="J36" s="116"/>
      <c r="K36" s="120"/>
      <c r="L36" s="116"/>
      <c r="M36" s="116"/>
      <c r="N36" s="116"/>
      <c r="O36" s="116"/>
      <c r="P36" s="113"/>
      <c r="Q36" s="113"/>
      <c r="R36" s="113"/>
      <c r="S36" s="96"/>
      <c r="T36"/>
      <c r="U36"/>
      <c r="V36" s="84"/>
      <c r="W36" s="85"/>
      <c r="X36" s="86"/>
      <c r="Y36" s="86"/>
      <c r="Z36" s="86"/>
      <c r="AA36" s="86"/>
      <c r="AB36" s="86"/>
      <c r="AC36" s="86"/>
      <c r="AD36" s="86"/>
      <c r="AE36" s="96"/>
      <c r="AG36" s="84"/>
      <c r="AH36" s="85"/>
      <c r="AI36" s="86"/>
      <c r="AJ36" s="86"/>
      <c r="AK36" s="86"/>
      <c r="AL36" s="86"/>
      <c r="AM36" s="86"/>
      <c r="AN36" s="86"/>
      <c r="AO36" s="86"/>
      <c r="AP36" s="96"/>
    </row>
    <row r="37" spans="1:42" ht="16.5" thickBot="1">
      <c r="A37" s="122"/>
      <c r="B37" s="123" t="s">
        <v>64</v>
      </c>
      <c r="C37" s="123"/>
      <c r="D37" s="123"/>
      <c r="E37" s="122"/>
      <c r="F37" s="122" t="s">
        <v>57</v>
      </c>
      <c r="G37" s="122"/>
      <c r="H37" s="116"/>
      <c r="I37" s="116"/>
      <c r="J37" s="116"/>
      <c r="K37" s="116"/>
      <c r="L37" s="116"/>
      <c r="M37" s="116"/>
      <c r="N37" s="116"/>
      <c r="O37" s="116"/>
      <c r="P37" s="113"/>
      <c r="Q37" s="113"/>
      <c r="R37" s="113"/>
      <c r="S37" s="96"/>
      <c r="T37"/>
      <c r="U37"/>
      <c r="V37" s="97"/>
      <c r="W37" s="85"/>
      <c r="X37" s="86"/>
      <c r="Y37" s="86"/>
      <c r="Z37" s="86"/>
      <c r="AA37" s="86"/>
      <c r="AB37" s="86"/>
      <c r="AC37" s="86"/>
      <c r="AD37" s="86"/>
      <c r="AE37" s="96"/>
      <c r="AG37" s="97"/>
      <c r="AH37" s="85"/>
      <c r="AI37" s="86"/>
      <c r="AJ37" s="86"/>
      <c r="AK37" s="86"/>
      <c r="AL37" s="86"/>
      <c r="AM37" s="86"/>
      <c r="AN37" s="86"/>
      <c r="AO37" s="86"/>
      <c r="AP37" s="96"/>
    </row>
    <row r="38" spans="1:42" ht="16.5" thickTop="1">
      <c r="A38" s="122"/>
      <c r="B38" s="124"/>
      <c r="C38" s="124">
        <f>SUM(C32:C37)</f>
        <v>109</v>
      </c>
      <c r="D38" s="124"/>
      <c r="E38" s="122"/>
      <c r="F38" s="122"/>
      <c r="G38" s="122"/>
      <c r="H38" s="116"/>
      <c r="I38" s="116"/>
      <c r="J38" s="116"/>
      <c r="K38" s="116"/>
      <c r="L38" s="116"/>
      <c r="M38" s="116"/>
      <c r="N38" s="116"/>
      <c r="O38" s="116"/>
      <c r="P38" s="113"/>
      <c r="Q38" s="113"/>
      <c r="R38" s="113"/>
      <c r="S38" s="96"/>
      <c r="T38"/>
      <c r="U38"/>
      <c r="V38" s="97"/>
      <c r="W38" s="85"/>
      <c r="X38" s="86"/>
      <c r="Y38" s="86"/>
      <c r="Z38" s="86"/>
      <c r="AA38" s="86"/>
      <c r="AB38" s="86"/>
      <c r="AC38" s="86"/>
      <c r="AD38" s="86"/>
      <c r="AE38" s="96"/>
      <c r="AG38" s="97"/>
      <c r="AH38" s="85"/>
      <c r="AI38" s="86"/>
      <c r="AJ38" s="86"/>
      <c r="AK38" s="86"/>
      <c r="AL38" s="86"/>
      <c r="AM38" s="86"/>
      <c r="AN38" s="86"/>
      <c r="AO38" s="86"/>
      <c r="AP38" s="96"/>
    </row>
    <row r="39" spans="1:42" ht="16.5" thickBot="1">
      <c r="A39" s="122"/>
      <c r="B39" s="123" t="s">
        <v>65</v>
      </c>
      <c r="C39" s="125">
        <f>C38*E39</f>
        <v>9.083333333333334</v>
      </c>
      <c r="D39" s="123"/>
      <c r="E39" s="122">
        <f>F39/G39</f>
        <v>0.08333333333333334</v>
      </c>
      <c r="F39" s="122">
        <f>100/12</f>
        <v>8.333333333333334</v>
      </c>
      <c r="G39" s="122">
        <v>100</v>
      </c>
      <c r="H39" s="116"/>
      <c r="I39" s="116"/>
      <c r="J39" s="116"/>
      <c r="K39" s="116"/>
      <c r="L39" s="116"/>
      <c r="M39" s="116"/>
      <c r="N39" s="116"/>
      <c r="O39" s="116"/>
      <c r="P39" s="113"/>
      <c r="Q39" s="113"/>
      <c r="R39" s="113"/>
      <c r="S39" s="96"/>
      <c r="T39"/>
      <c r="U39"/>
      <c r="V39" s="97"/>
      <c r="W39" s="94"/>
      <c r="X39" s="86"/>
      <c r="Y39" s="86"/>
      <c r="Z39" s="86"/>
      <c r="AA39" s="86"/>
      <c r="AB39" s="86"/>
      <c r="AC39" s="86"/>
      <c r="AD39" s="86"/>
      <c r="AE39" s="96"/>
      <c r="AG39" s="97"/>
      <c r="AH39" s="94"/>
      <c r="AI39" s="86"/>
      <c r="AJ39" s="86"/>
      <c r="AK39" s="86"/>
      <c r="AL39" s="86"/>
      <c r="AM39" s="86"/>
      <c r="AN39" s="86"/>
      <c r="AO39" s="86"/>
      <c r="AP39" s="96"/>
    </row>
    <row r="40" spans="1:42" ht="16.5" thickTop="1">
      <c r="A40" s="122"/>
      <c r="B40" s="124"/>
      <c r="C40" s="126">
        <f>SUM(C38:C39)</f>
        <v>118.08333333333333</v>
      </c>
      <c r="D40" s="124"/>
      <c r="E40" s="122"/>
      <c r="F40" s="122"/>
      <c r="G40" s="122"/>
      <c r="H40" s="116"/>
      <c r="I40" s="116"/>
      <c r="J40" s="116"/>
      <c r="K40" s="116"/>
      <c r="L40" s="116"/>
      <c r="M40" s="116"/>
      <c r="N40" s="116"/>
      <c r="O40" s="116"/>
      <c r="P40" s="113"/>
      <c r="Q40" s="113"/>
      <c r="R40" s="113"/>
      <c r="S40" s="96"/>
      <c r="T40"/>
      <c r="U40"/>
      <c r="V40" s="97"/>
      <c r="W40" s="85"/>
      <c r="X40" s="86"/>
      <c r="Y40" s="86"/>
      <c r="Z40" s="86"/>
      <c r="AA40" s="86"/>
      <c r="AB40" s="86"/>
      <c r="AC40" s="86"/>
      <c r="AD40" s="86"/>
      <c r="AE40" s="96"/>
      <c r="AG40" s="97"/>
      <c r="AH40" s="85"/>
      <c r="AI40" s="86"/>
      <c r="AJ40" s="86"/>
      <c r="AK40" s="86"/>
      <c r="AL40" s="86"/>
      <c r="AM40" s="86"/>
      <c r="AN40" s="86"/>
      <c r="AO40" s="86"/>
      <c r="AP40" s="96"/>
    </row>
    <row r="41" spans="1:42" ht="15.75">
      <c r="A41" s="122" t="s">
        <v>66</v>
      </c>
      <c r="B41" s="122" t="s">
        <v>67</v>
      </c>
      <c r="C41" s="127">
        <f>E41*C40</f>
        <v>38.9675</v>
      </c>
      <c r="D41" s="122"/>
      <c r="E41" s="128">
        <f>F41/G41</f>
        <v>0.33</v>
      </c>
      <c r="F41" s="128">
        <v>33</v>
      </c>
      <c r="G41" s="128">
        <v>100</v>
      </c>
      <c r="H41" s="116"/>
      <c r="I41" s="116"/>
      <c r="J41" s="116"/>
      <c r="K41" s="116"/>
      <c r="L41" s="116"/>
      <c r="M41" s="116"/>
      <c r="N41" s="116"/>
      <c r="O41" s="116"/>
      <c r="P41" s="113"/>
      <c r="Q41" s="113"/>
      <c r="R41" s="113"/>
      <c r="S41" s="96"/>
      <c r="T41"/>
      <c r="U41"/>
      <c r="V41" s="97"/>
      <c r="W41" s="85"/>
      <c r="X41" s="86"/>
      <c r="Y41" s="86"/>
      <c r="Z41" s="86"/>
      <c r="AA41" s="86"/>
      <c r="AB41" s="86"/>
      <c r="AC41" s="86"/>
      <c r="AD41" s="86"/>
      <c r="AE41" s="96"/>
      <c r="AG41" s="97"/>
      <c r="AH41" s="85"/>
      <c r="AI41" s="86"/>
      <c r="AJ41" s="86"/>
      <c r="AK41" s="86"/>
      <c r="AL41" s="86"/>
      <c r="AM41" s="86"/>
      <c r="AN41" s="86"/>
      <c r="AO41" s="86"/>
      <c r="AP41" s="96"/>
    </row>
    <row r="42" spans="1:42" ht="15.75">
      <c r="A42" s="122"/>
      <c r="B42" s="122" t="s">
        <v>68</v>
      </c>
      <c r="C42" s="127">
        <f>E42*C40</f>
        <v>0</v>
      </c>
      <c r="D42" s="122"/>
      <c r="E42" s="128">
        <f>F42/G42</f>
        <v>0</v>
      </c>
      <c r="F42" s="128"/>
      <c r="G42" s="128">
        <v>100</v>
      </c>
      <c r="H42" s="116"/>
      <c r="I42" s="116"/>
      <c r="J42" s="116"/>
      <c r="K42" s="116"/>
      <c r="L42" s="116"/>
      <c r="M42" s="116"/>
      <c r="N42" s="116"/>
      <c r="O42" s="116"/>
      <c r="P42" s="113"/>
      <c r="Q42" s="113"/>
      <c r="R42" s="113"/>
      <c r="S42" s="96"/>
      <c r="T42"/>
      <c r="U42"/>
      <c r="V42" s="97"/>
      <c r="W42" s="85"/>
      <c r="X42" s="86"/>
      <c r="Y42" s="86"/>
      <c r="Z42" s="86"/>
      <c r="AA42" s="86"/>
      <c r="AB42" s="86"/>
      <c r="AC42" s="86"/>
      <c r="AD42" s="86"/>
      <c r="AE42" s="96"/>
      <c r="AG42" s="97"/>
      <c r="AH42" s="85"/>
      <c r="AI42" s="86"/>
      <c r="AJ42" s="86"/>
      <c r="AK42" s="86"/>
      <c r="AL42" s="86"/>
      <c r="AM42" s="86"/>
      <c r="AN42" s="86"/>
      <c r="AO42" s="86"/>
      <c r="AP42" s="96"/>
    </row>
    <row r="43" spans="1:42" ht="16.5" thickBot="1">
      <c r="A43" s="122"/>
      <c r="B43" s="123" t="s">
        <v>69</v>
      </c>
      <c r="C43" s="125">
        <f>E43*C40</f>
        <v>0</v>
      </c>
      <c r="D43" s="123"/>
      <c r="E43" s="128">
        <f>F43/G43</f>
        <v>0</v>
      </c>
      <c r="F43" s="128"/>
      <c r="G43" s="128">
        <v>100</v>
      </c>
      <c r="H43" s="116"/>
      <c r="I43" s="116"/>
      <c r="J43" s="116"/>
      <c r="K43" s="116"/>
      <c r="L43" s="116"/>
      <c r="M43" s="116"/>
      <c r="N43" s="116"/>
      <c r="O43" s="116"/>
      <c r="P43" s="113"/>
      <c r="Q43" s="113"/>
      <c r="R43" s="113"/>
      <c r="S43" s="96"/>
      <c r="T43"/>
      <c r="U43"/>
      <c r="V43" s="97"/>
      <c r="W43" s="85"/>
      <c r="X43" s="86"/>
      <c r="Y43" s="86"/>
      <c r="Z43" s="86"/>
      <c r="AA43" s="86"/>
      <c r="AB43" s="86"/>
      <c r="AC43" s="86"/>
      <c r="AD43" s="86"/>
      <c r="AE43" s="96"/>
      <c r="AG43" s="97"/>
      <c r="AH43" s="85"/>
      <c r="AI43" s="86"/>
      <c r="AJ43" s="86"/>
      <c r="AK43" s="86"/>
      <c r="AL43" s="86"/>
      <c r="AM43" s="86"/>
      <c r="AN43" s="86"/>
      <c r="AO43" s="86"/>
      <c r="AP43" s="96"/>
    </row>
    <row r="44" spans="1:42" ht="16.5" thickTop="1">
      <c r="A44" s="122"/>
      <c r="B44" s="124"/>
      <c r="C44" s="124">
        <f>SUM(C40:C43)</f>
        <v>157.05083333333334</v>
      </c>
      <c r="D44" s="124"/>
      <c r="E44" s="122"/>
      <c r="F44" s="122"/>
      <c r="G44" s="122"/>
      <c r="H44" s="116"/>
      <c r="I44" s="116"/>
      <c r="J44" s="116"/>
      <c r="K44" s="116"/>
      <c r="L44" s="116"/>
      <c r="M44" s="116"/>
      <c r="N44" s="116"/>
      <c r="O44" s="116"/>
      <c r="P44" s="114"/>
      <c r="Q44" s="114"/>
      <c r="R44" s="114"/>
      <c r="S44" s="99"/>
      <c r="V44" s="97"/>
      <c r="W44" s="98"/>
      <c r="X44" s="98"/>
      <c r="Y44" s="98"/>
      <c r="Z44" s="98"/>
      <c r="AA44" s="98"/>
      <c r="AB44" s="98"/>
      <c r="AC44" s="98"/>
      <c r="AD44" s="98"/>
      <c r="AE44" s="99"/>
      <c r="AG44" s="97"/>
      <c r="AH44" s="98"/>
      <c r="AI44" s="98"/>
      <c r="AJ44" s="98"/>
      <c r="AK44" s="98"/>
      <c r="AL44" s="98"/>
      <c r="AM44" s="98"/>
      <c r="AN44" s="98"/>
      <c r="AO44" s="98"/>
      <c r="AP44" s="99"/>
    </row>
    <row r="45" spans="1:42" ht="16.5" thickBot="1">
      <c r="A45" s="122"/>
      <c r="B45" s="123" t="s">
        <v>70</v>
      </c>
      <c r="C45" s="123">
        <v>0</v>
      </c>
      <c r="D45" s="123"/>
      <c r="E45" s="122"/>
      <c r="F45" s="122"/>
      <c r="G45" s="122"/>
      <c r="H45" s="116"/>
      <c r="I45" s="116"/>
      <c r="J45" s="116"/>
      <c r="K45" s="116"/>
      <c r="L45" s="116"/>
      <c r="M45" s="116"/>
      <c r="N45" s="116"/>
      <c r="O45" s="116"/>
      <c r="P45" s="114"/>
      <c r="Q45" s="114"/>
      <c r="R45" s="114"/>
      <c r="S45" s="99"/>
      <c r="V45" s="97"/>
      <c r="W45" s="98"/>
      <c r="X45" s="98"/>
      <c r="Y45" s="98"/>
      <c r="Z45" s="98"/>
      <c r="AA45" s="98"/>
      <c r="AB45" s="98"/>
      <c r="AC45" s="98"/>
      <c r="AD45" s="98"/>
      <c r="AE45" s="99"/>
      <c r="AG45" s="97"/>
      <c r="AH45" s="98"/>
      <c r="AI45" s="98"/>
      <c r="AJ45" s="98"/>
      <c r="AK45" s="98"/>
      <c r="AL45" s="98"/>
      <c r="AM45" s="98"/>
      <c r="AN45" s="98"/>
      <c r="AO45" s="98"/>
      <c r="AP45" s="99"/>
    </row>
    <row r="46" spans="1:42" ht="16.5" thickTop="1">
      <c r="A46" s="122"/>
      <c r="B46" s="124"/>
      <c r="C46" s="124">
        <f>SUM(C44:C45)</f>
        <v>157.05083333333334</v>
      </c>
      <c r="D46" s="124"/>
      <c r="E46" s="122"/>
      <c r="F46" s="122"/>
      <c r="G46" s="122"/>
      <c r="H46" s="116"/>
      <c r="I46" s="116"/>
      <c r="J46" s="116"/>
      <c r="K46" s="116"/>
      <c r="L46" s="116"/>
      <c r="M46" s="116"/>
      <c r="N46" s="116"/>
      <c r="O46" s="116"/>
      <c r="P46" s="114"/>
      <c r="Q46" s="114"/>
      <c r="R46" s="114"/>
      <c r="S46" s="99"/>
      <c r="V46" s="97"/>
      <c r="W46" s="98"/>
      <c r="X46" s="98"/>
      <c r="Y46" s="98"/>
      <c r="Z46" s="98"/>
      <c r="AA46" s="98"/>
      <c r="AB46" s="98"/>
      <c r="AC46" s="98"/>
      <c r="AD46" s="98"/>
      <c r="AE46" s="99"/>
      <c r="AG46" s="97"/>
      <c r="AH46" s="98"/>
      <c r="AI46" s="98"/>
      <c r="AJ46" s="98"/>
      <c r="AK46" s="98"/>
      <c r="AL46" s="98"/>
      <c r="AM46" s="98"/>
      <c r="AN46" s="98"/>
      <c r="AO46" s="98"/>
      <c r="AP46" s="99"/>
    </row>
    <row r="47" spans="1:42" ht="16.5" thickBot="1">
      <c r="A47" s="122"/>
      <c r="B47" s="123" t="s">
        <v>71</v>
      </c>
      <c r="C47" s="123">
        <v>2</v>
      </c>
      <c r="D47" s="123"/>
      <c r="E47" s="122"/>
      <c r="F47" s="122"/>
      <c r="G47" s="122"/>
      <c r="H47" s="116"/>
      <c r="I47" s="116"/>
      <c r="J47" s="116"/>
      <c r="K47" s="116"/>
      <c r="L47" s="116"/>
      <c r="M47" s="116"/>
      <c r="N47" s="116"/>
      <c r="O47" s="116"/>
      <c r="P47" s="114"/>
      <c r="Q47" s="114"/>
      <c r="R47" s="114"/>
      <c r="S47" s="99"/>
      <c r="V47" s="97"/>
      <c r="W47" s="98"/>
      <c r="X47" s="98"/>
      <c r="Y47" s="98"/>
      <c r="Z47" s="98"/>
      <c r="AA47" s="98"/>
      <c r="AB47" s="98"/>
      <c r="AC47" s="98"/>
      <c r="AD47" s="98"/>
      <c r="AE47" s="99"/>
      <c r="AG47" s="97"/>
      <c r="AH47" s="98"/>
      <c r="AI47" s="98"/>
      <c r="AJ47" s="98"/>
      <c r="AK47" s="98"/>
      <c r="AL47" s="98"/>
      <c r="AM47" s="98"/>
      <c r="AN47" s="98"/>
      <c r="AO47" s="98"/>
      <c r="AP47" s="99"/>
    </row>
    <row r="48" spans="1:42" ht="16.5" thickTop="1">
      <c r="A48" s="122"/>
      <c r="B48" s="124"/>
      <c r="C48" s="124">
        <f>SUM(C46:C47)</f>
        <v>159.05083333333334</v>
      </c>
      <c r="D48" s="124"/>
      <c r="E48" s="122"/>
      <c r="F48" s="122"/>
      <c r="G48" s="122"/>
      <c r="H48" s="116"/>
      <c r="I48" s="116"/>
      <c r="J48" s="116"/>
      <c r="K48" s="116"/>
      <c r="L48" s="116"/>
      <c r="M48" s="116"/>
      <c r="N48" s="116"/>
      <c r="O48" s="116"/>
      <c r="P48" s="114"/>
      <c r="Q48" s="114"/>
      <c r="R48" s="114"/>
      <c r="S48" s="99"/>
      <c r="V48" s="97"/>
      <c r="W48" s="98"/>
      <c r="X48" s="98"/>
      <c r="Y48" s="98"/>
      <c r="Z48" s="98"/>
      <c r="AA48" s="98"/>
      <c r="AB48" s="98"/>
      <c r="AC48" s="98"/>
      <c r="AD48" s="98"/>
      <c r="AE48" s="99"/>
      <c r="AG48" s="97"/>
      <c r="AH48" s="98"/>
      <c r="AI48" s="98"/>
      <c r="AJ48" s="98"/>
      <c r="AK48" s="98"/>
      <c r="AL48" s="98"/>
      <c r="AM48" s="98"/>
      <c r="AN48" s="98"/>
      <c r="AO48" s="98"/>
      <c r="AP48" s="99"/>
    </row>
    <row r="49" spans="1:42" ht="15.75">
      <c r="A49" s="122"/>
      <c r="B49" s="122" t="s">
        <v>72</v>
      </c>
      <c r="C49" s="122">
        <v>-100</v>
      </c>
      <c r="D49" s="122"/>
      <c r="E49" s="122"/>
      <c r="F49" s="122"/>
      <c r="G49" s="122"/>
      <c r="H49" s="116"/>
      <c r="I49" s="116"/>
      <c r="J49" s="116"/>
      <c r="K49" s="116"/>
      <c r="L49" s="116"/>
      <c r="M49" s="116"/>
      <c r="N49" s="116"/>
      <c r="O49" s="116"/>
      <c r="P49" s="114"/>
      <c r="Q49" s="114"/>
      <c r="R49" s="114"/>
      <c r="S49" s="99"/>
      <c r="V49" s="97"/>
      <c r="W49" s="98"/>
      <c r="X49" s="98"/>
      <c r="Y49" s="98"/>
      <c r="Z49" s="98"/>
      <c r="AA49" s="98"/>
      <c r="AB49" s="98"/>
      <c r="AC49" s="98"/>
      <c r="AD49" s="98"/>
      <c r="AE49" s="99"/>
      <c r="AG49" s="97"/>
      <c r="AH49" s="98"/>
      <c r="AI49" s="98"/>
      <c r="AJ49" s="98"/>
      <c r="AK49" s="98"/>
      <c r="AL49" s="98"/>
      <c r="AM49" s="98"/>
      <c r="AN49" s="98"/>
      <c r="AO49" s="98"/>
      <c r="AP49" s="99"/>
    </row>
    <row r="50" spans="1:42" ht="15.75">
      <c r="A50" s="122"/>
      <c r="B50" s="129" t="s">
        <v>73</v>
      </c>
      <c r="C50" s="129">
        <f>SUM(C48:C49)</f>
        <v>59.050833333333344</v>
      </c>
      <c r="D50" s="129"/>
      <c r="E50" s="122"/>
      <c r="F50" s="122"/>
      <c r="G50" s="122"/>
      <c r="H50" s="116"/>
      <c r="I50" s="116"/>
      <c r="J50" s="116"/>
      <c r="K50" s="116"/>
      <c r="L50" s="116"/>
      <c r="M50" s="116"/>
      <c r="N50" s="116"/>
      <c r="O50" s="116"/>
      <c r="P50" s="114"/>
      <c r="Q50" s="114"/>
      <c r="R50" s="114"/>
      <c r="S50" s="99"/>
      <c r="V50" s="97"/>
      <c r="W50" s="98"/>
      <c r="X50" s="98"/>
      <c r="Y50" s="98"/>
      <c r="Z50" s="98"/>
      <c r="AA50" s="98"/>
      <c r="AB50" s="98"/>
      <c r="AC50" s="98"/>
      <c r="AD50" s="98"/>
      <c r="AE50" s="99"/>
      <c r="AG50" s="97"/>
      <c r="AH50" s="98"/>
      <c r="AI50" s="98"/>
      <c r="AJ50" s="98"/>
      <c r="AK50" s="98"/>
      <c r="AL50" s="98"/>
      <c r="AM50" s="98"/>
      <c r="AN50" s="98"/>
      <c r="AO50" s="98"/>
      <c r="AP50" s="99"/>
    </row>
    <row r="51" spans="1:42" ht="15.75">
      <c r="A51" s="122"/>
      <c r="B51" s="122"/>
      <c r="C51" s="122"/>
      <c r="D51" s="122"/>
      <c r="E51" s="122"/>
      <c r="F51" s="122"/>
      <c r="G51" s="122"/>
      <c r="H51" s="116"/>
      <c r="I51" s="116"/>
      <c r="J51" s="116"/>
      <c r="K51" s="116"/>
      <c r="L51" s="116"/>
      <c r="M51" s="116"/>
      <c r="N51" s="116"/>
      <c r="O51" s="116"/>
      <c r="P51" s="114"/>
      <c r="Q51" s="114"/>
      <c r="R51" s="114"/>
      <c r="S51" s="99"/>
      <c r="V51" s="97"/>
      <c r="W51" s="98"/>
      <c r="X51" s="98"/>
      <c r="Y51" s="98"/>
      <c r="Z51" s="98"/>
      <c r="AA51" s="98"/>
      <c r="AB51" s="98"/>
      <c r="AC51" s="98"/>
      <c r="AD51" s="98"/>
      <c r="AE51" s="99"/>
      <c r="AG51" s="97"/>
      <c r="AH51" s="98"/>
      <c r="AI51" s="98"/>
      <c r="AJ51" s="98"/>
      <c r="AK51" s="98"/>
      <c r="AL51" s="98"/>
      <c r="AM51" s="98"/>
      <c r="AN51" s="98"/>
      <c r="AO51" s="98"/>
      <c r="AP51" s="99"/>
    </row>
    <row r="52" spans="1:42" ht="15.75">
      <c r="A52" s="122"/>
      <c r="B52" s="122"/>
      <c r="C52" s="122"/>
      <c r="D52" s="130" t="s">
        <v>74</v>
      </c>
      <c r="E52" s="131">
        <f>120*2550</f>
        <v>306000</v>
      </c>
      <c r="F52" s="122"/>
      <c r="G52" s="122"/>
      <c r="H52" s="116"/>
      <c r="I52" s="116"/>
      <c r="J52" s="116"/>
      <c r="K52" s="116"/>
      <c r="L52" s="116"/>
      <c r="M52" s="116"/>
      <c r="N52" s="116"/>
      <c r="O52" s="116"/>
      <c r="P52" s="114"/>
      <c r="Q52" s="114"/>
      <c r="R52" s="114"/>
      <c r="S52" s="99"/>
      <c r="V52" s="97"/>
      <c r="W52" s="98"/>
      <c r="X52" s="98"/>
      <c r="Y52" s="98"/>
      <c r="Z52" s="98"/>
      <c r="AA52" s="98"/>
      <c r="AB52" s="98"/>
      <c r="AC52" s="98"/>
      <c r="AD52" s="98"/>
      <c r="AE52" s="99"/>
      <c r="AG52" s="97"/>
      <c r="AH52" s="98"/>
      <c r="AI52" s="98"/>
      <c r="AJ52" s="98"/>
      <c r="AK52" s="98"/>
      <c r="AL52" s="98"/>
      <c r="AM52" s="98"/>
      <c r="AN52" s="98"/>
      <c r="AO52" s="98"/>
      <c r="AP52" s="99"/>
    </row>
    <row r="53" spans="1:42" ht="15.75">
      <c r="A53" s="122"/>
      <c r="B53" s="122"/>
      <c r="C53" s="122"/>
      <c r="D53" s="130" t="s">
        <v>75</v>
      </c>
      <c r="E53" s="130">
        <f>C50/100</f>
        <v>0.5905083333333334</v>
      </c>
      <c r="F53" s="132"/>
      <c r="G53" s="122"/>
      <c r="H53" s="116"/>
      <c r="I53" s="116"/>
      <c r="J53" s="116"/>
      <c r="K53" s="116"/>
      <c r="L53" s="116"/>
      <c r="M53" s="116"/>
      <c r="N53" s="116"/>
      <c r="O53" s="116"/>
      <c r="P53" s="114"/>
      <c r="Q53" s="114"/>
      <c r="R53" s="114"/>
      <c r="S53" s="99"/>
      <c r="V53" s="97"/>
      <c r="W53" s="98"/>
      <c r="X53" s="98"/>
      <c r="Y53" s="98"/>
      <c r="Z53" s="98"/>
      <c r="AA53" s="98"/>
      <c r="AB53" s="98"/>
      <c r="AC53" s="98"/>
      <c r="AD53" s="98"/>
      <c r="AE53" s="99"/>
      <c r="AG53" s="97"/>
      <c r="AH53" s="98"/>
      <c r="AI53" s="98"/>
      <c r="AJ53" s="98"/>
      <c r="AK53" s="98"/>
      <c r="AL53" s="98"/>
      <c r="AM53" s="98"/>
      <c r="AN53" s="98"/>
      <c r="AO53" s="98"/>
      <c r="AP53" s="99"/>
    </row>
    <row r="54" spans="1:42" ht="15.75">
      <c r="A54" s="122"/>
      <c r="B54" s="122"/>
      <c r="C54" s="122"/>
      <c r="D54" s="130" t="s">
        <v>76</v>
      </c>
      <c r="E54" s="133">
        <f>E52*E53</f>
        <v>180695.55000000002</v>
      </c>
      <c r="F54" s="122"/>
      <c r="G54" s="122"/>
      <c r="H54" s="116"/>
      <c r="I54" s="116"/>
      <c r="J54" s="116"/>
      <c r="K54" s="116"/>
      <c r="L54" s="116"/>
      <c r="M54" s="116"/>
      <c r="N54" s="116"/>
      <c r="O54" s="116"/>
      <c r="P54" s="114"/>
      <c r="Q54" s="114"/>
      <c r="R54" s="114"/>
      <c r="S54" s="99"/>
      <c r="V54" s="97"/>
      <c r="W54" s="98"/>
      <c r="X54" s="98"/>
      <c r="Y54" s="98"/>
      <c r="Z54" s="98"/>
      <c r="AA54" s="98"/>
      <c r="AB54" s="98"/>
      <c r="AC54" s="98"/>
      <c r="AD54" s="98"/>
      <c r="AE54" s="99"/>
      <c r="AG54" s="97"/>
      <c r="AH54" s="98"/>
      <c r="AI54" s="98"/>
      <c r="AJ54" s="98"/>
      <c r="AK54" s="98"/>
      <c r="AL54" s="98"/>
      <c r="AM54" s="98"/>
      <c r="AN54" s="98"/>
      <c r="AO54" s="98"/>
      <c r="AP54" s="99"/>
    </row>
    <row r="55" spans="1:42" ht="15.75">
      <c r="A55" s="122"/>
      <c r="B55" s="122"/>
      <c r="C55" s="122"/>
      <c r="D55" s="134" t="s">
        <v>88</v>
      </c>
      <c r="E55" s="135">
        <f>E52+E54</f>
        <v>486695.55000000005</v>
      </c>
      <c r="F55" s="122"/>
      <c r="G55" s="122"/>
      <c r="H55" s="116"/>
      <c r="I55" s="116"/>
      <c r="J55" s="116"/>
      <c r="K55" s="116"/>
      <c r="L55" s="116"/>
      <c r="M55" s="116"/>
      <c r="N55" s="116"/>
      <c r="O55" s="116"/>
      <c r="P55" s="114"/>
      <c r="Q55" s="114"/>
      <c r="R55" s="114"/>
      <c r="S55" s="99"/>
      <c r="V55" s="97"/>
      <c r="W55" s="98"/>
      <c r="X55" s="98"/>
      <c r="Y55" s="98"/>
      <c r="Z55" s="98"/>
      <c r="AA55" s="98"/>
      <c r="AB55" s="98"/>
      <c r="AC55" s="98"/>
      <c r="AD55" s="98"/>
      <c r="AE55" s="99"/>
      <c r="AG55" s="97"/>
      <c r="AH55" s="98"/>
      <c r="AI55" s="98"/>
      <c r="AJ55" s="98"/>
      <c r="AK55" s="98"/>
      <c r="AL55" s="98"/>
      <c r="AM55" s="98"/>
      <c r="AN55" s="98"/>
      <c r="AO55" s="98"/>
      <c r="AP55" s="99"/>
    </row>
    <row r="56" spans="1:42" ht="15.75">
      <c r="A56" s="122"/>
      <c r="B56" s="122"/>
      <c r="C56" s="122"/>
      <c r="D56" s="134"/>
      <c r="E56" s="135"/>
      <c r="F56" s="122"/>
      <c r="G56" s="122"/>
      <c r="H56" s="116"/>
      <c r="I56" s="116"/>
      <c r="J56" s="116"/>
      <c r="K56" s="116"/>
      <c r="L56" s="116"/>
      <c r="M56" s="116"/>
      <c r="N56" s="116"/>
      <c r="O56" s="116"/>
      <c r="P56" s="114"/>
      <c r="Q56" s="114"/>
      <c r="R56" s="114"/>
      <c r="S56" s="99"/>
      <c r="V56" s="97"/>
      <c r="W56" s="98"/>
      <c r="X56" s="98"/>
      <c r="Y56" s="98"/>
      <c r="Z56" s="98"/>
      <c r="AA56" s="98"/>
      <c r="AB56" s="98"/>
      <c r="AC56" s="98"/>
      <c r="AD56" s="98"/>
      <c r="AE56" s="99"/>
      <c r="AG56" s="97"/>
      <c r="AH56" s="98"/>
      <c r="AI56" s="98"/>
      <c r="AJ56" s="98"/>
      <c r="AK56" s="98"/>
      <c r="AL56" s="98"/>
      <c r="AM56" s="98"/>
      <c r="AN56" s="98"/>
      <c r="AO56" s="98"/>
      <c r="AP56" s="99"/>
    </row>
    <row r="57" spans="1:42" ht="15.75">
      <c r="A57" s="129" t="s">
        <v>77</v>
      </c>
      <c r="B57" s="129"/>
      <c r="C57" s="129"/>
      <c r="D57" s="136"/>
      <c r="E57" s="129" t="s">
        <v>78</v>
      </c>
      <c r="F57" s="137">
        <f>+C50</f>
        <v>59.050833333333344</v>
      </c>
      <c r="G57" s="268">
        <f>E54</f>
        <v>180695.55000000002</v>
      </c>
      <c r="H57" s="116"/>
      <c r="I57" s="116"/>
      <c r="J57" s="116"/>
      <c r="K57" s="116"/>
      <c r="L57" s="116"/>
      <c r="M57" s="116"/>
      <c r="N57" s="116"/>
      <c r="O57" s="116"/>
      <c r="P57" s="114"/>
      <c r="Q57" s="114"/>
      <c r="R57" s="114"/>
      <c r="S57" s="99"/>
      <c r="V57" s="97"/>
      <c r="W57" s="98"/>
      <c r="X57" s="98"/>
      <c r="Y57" s="98"/>
      <c r="Z57" s="98"/>
      <c r="AA57" s="98"/>
      <c r="AB57" s="98"/>
      <c r="AC57" s="98"/>
      <c r="AD57" s="98"/>
      <c r="AE57" s="99"/>
      <c r="AG57" s="97"/>
      <c r="AH57" s="98"/>
      <c r="AI57" s="98"/>
      <c r="AJ57" s="98"/>
      <c r="AK57" s="98"/>
      <c r="AL57" s="98"/>
      <c r="AM57" s="98"/>
      <c r="AN57" s="98"/>
      <c r="AO57" s="98"/>
      <c r="AP57" s="99"/>
    </row>
    <row r="58" spans="1:42" ht="15.75">
      <c r="A58" s="122"/>
      <c r="B58" s="122"/>
      <c r="C58" s="122"/>
      <c r="D58" s="122"/>
      <c r="E58" s="130" t="s">
        <v>76</v>
      </c>
      <c r="F58" s="133">
        <f>+E54</f>
        <v>180695.55000000002</v>
      </c>
      <c r="G58" s="122"/>
      <c r="H58" s="116"/>
      <c r="I58" s="116"/>
      <c r="J58" s="116"/>
      <c r="K58" s="116"/>
      <c r="L58" s="116"/>
      <c r="M58" s="116"/>
      <c r="N58" s="116"/>
      <c r="O58" s="116"/>
      <c r="P58" s="114"/>
      <c r="Q58" s="114"/>
      <c r="R58" s="114"/>
      <c r="S58" s="99"/>
      <c r="V58" s="97"/>
      <c r="W58" s="98"/>
      <c r="X58" s="98"/>
      <c r="Y58" s="98"/>
      <c r="Z58" s="98"/>
      <c r="AA58" s="98"/>
      <c r="AB58" s="98"/>
      <c r="AC58" s="98"/>
      <c r="AD58" s="98"/>
      <c r="AE58" s="99"/>
      <c r="AG58" s="97"/>
      <c r="AH58" s="98"/>
      <c r="AI58" s="98"/>
      <c r="AJ58" s="98"/>
      <c r="AK58" s="98"/>
      <c r="AL58" s="98"/>
      <c r="AM58" s="98"/>
      <c r="AN58" s="98"/>
      <c r="AO58" s="98"/>
      <c r="AP58" s="99"/>
    </row>
    <row r="59" spans="1:42" ht="15.75">
      <c r="A59" s="122"/>
      <c r="B59" s="122"/>
      <c r="C59" s="122"/>
      <c r="D59" s="122"/>
      <c r="E59" s="122"/>
      <c r="F59" s="122"/>
      <c r="G59" s="122"/>
      <c r="H59" s="116"/>
      <c r="I59" s="116"/>
      <c r="J59" s="116"/>
      <c r="K59" s="116"/>
      <c r="L59" s="116"/>
      <c r="M59" s="116"/>
      <c r="N59" s="116"/>
      <c r="O59" s="116"/>
      <c r="P59" s="114"/>
      <c r="Q59" s="114"/>
      <c r="R59" s="114"/>
      <c r="S59" s="99"/>
      <c r="V59" s="97"/>
      <c r="W59" s="98"/>
      <c r="X59" s="98"/>
      <c r="Y59" s="98"/>
      <c r="Z59" s="98"/>
      <c r="AA59" s="98"/>
      <c r="AB59" s="98"/>
      <c r="AC59" s="98"/>
      <c r="AD59" s="98"/>
      <c r="AE59" s="99"/>
      <c r="AG59" s="97"/>
      <c r="AH59" s="98"/>
      <c r="AI59" s="98"/>
      <c r="AJ59" s="98"/>
      <c r="AK59" s="98"/>
      <c r="AL59" s="98"/>
      <c r="AM59" s="98"/>
      <c r="AN59" s="98"/>
      <c r="AO59" s="98"/>
      <c r="AP59" s="99"/>
    </row>
    <row r="60" spans="1:42" ht="15.75">
      <c r="A60" s="122"/>
      <c r="B60" s="122"/>
      <c r="C60" s="122"/>
      <c r="D60" s="122"/>
      <c r="E60" s="122"/>
      <c r="F60" s="122"/>
      <c r="G60" s="122"/>
      <c r="H60" s="116"/>
      <c r="I60" s="116"/>
      <c r="J60" s="116"/>
      <c r="K60" s="116"/>
      <c r="L60" s="116"/>
      <c r="M60" s="116"/>
      <c r="N60" s="116"/>
      <c r="O60" s="116"/>
      <c r="P60" s="114"/>
      <c r="Q60" s="114"/>
      <c r="R60" s="114"/>
      <c r="S60" s="99"/>
      <c r="V60" s="97"/>
      <c r="W60" s="98"/>
      <c r="X60" s="98"/>
      <c r="Y60" s="98"/>
      <c r="Z60" s="98"/>
      <c r="AA60" s="98"/>
      <c r="AB60" s="98"/>
      <c r="AC60" s="98"/>
      <c r="AD60" s="98"/>
      <c r="AE60" s="99"/>
      <c r="AG60" s="97"/>
      <c r="AH60" s="98"/>
      <c r="AI60" s="98"/>
      <c r="AJ60" s="98"/>
      <c r="AK60" s="98"/>
      <c r="AL60" s="98"/>
      <c r="AM60" s="98"/>
      <c r="AN60" s="98"/>
      <c r="AO60" s="98"/>
      <c r="AP60" s="99"/>
    </row>
    <row r="61" spans="1:42" ht="15.75">
      <c r="A61" s="122"/>
      <c r="B61" s="122"/>
      <c r="C61" s="122"/>
      <c r="D61" s="122"/>
      <c r="E61" s="122"/>
      <c r="F61" s="122"/>
      <c r="G61" s="122"/>
      <c r="H61" s="116"/>
      <c r="I61" s="116"/>
      <c r="J61" s="116"/>
      <c r="K61" s="116"/>
      <c r="L61" s="116"/>
      <c r="M61" s="116"/>
      <c r="N61" s="116"/>
      <c r="O61" s="116"/>
      <c r="P61" s="114"/>
      <c r="Q61" s="114"/>
      <c r="R61" s="114"/>
      <c r="S61" s="99"/>
      <c r="V61" s="97"/>
      <c r="W61" s="98"/>
      <c r="X61" s="98"/>
      <c r="Y61" s="98"/>
      <c r="Z61" s="98"/>
      <c r="AA61" s="98"/>
      <c r="AB61" s="98"/>
      <c r="AC61" s="98"/>
      <c r="AD61" s="98"/>
      <c r="AE61" s="99"/>
      <c r="AG61" s="97"/>
      <c r="AH61" s="98"/>
      <c r="AI61" s="98"/>
      <c r="AJ61" s="98"/>
      <c r="AK61" s="98"/>
      <c r="AL61" s="98"/>
      <c r="AM61" s="98"/>
      <c r="AN61" s="98"/>
      <c r="AO61" s="98"/>
      <c r="AP61" s="99"/>
    </row>
    <row r="62" spans="1:42" ht="15.75">
      <c r="A62" s="122"/>
      <c r="B62" s="122"/>
      <c r="C62" s="122"/>
      <c r="D62" s="122"/>
      <c r="E62" s="122"/>
      <c r="F62" s="122"/>
      <c r="G62" s="122"/>
      <c r="H62" s="116"/>
      <c r="I62" s="116"/>
      <c r="J62" s="116"/>
      <c r="K62" s="116"/>
      <c r="L62" s="116"/>
      <c r="M62" s="116"/>
      <c r="N62" s="116"/>
      <c r="O62" s="116"/>
      <c r="P62" s="115"/>
      <c r="Q62" s="115"/>
      <c r="R62" s="115"/>
      <c r="S62" s="102"/>
      <c r="V62" s="100"/>
      <c r="W62" s="101"/>
      <c r="X62" s="101"/>
      <c r="Y62" s="101"/>
      <c r="Z62" s="101"/>
      <c r="AA62" s="101"/>
      <c r="AB62" s="101"/>
      <c r="AC62" s="101"/>
      <c r="AD62" s="101"/>
      <c r="AE62" s="102"/>
      <c r="AG62" s="100"/>
      <c r="AH62" s="101"/>
      <c r="AI62" s="101"/>
      <c r="AJ62" s="101"/>
      <c r="AK62" s="101"/>
      <c r="AL62" s="101"/>
      <c r="AM62" s="101"/>
      <c r="AN62" s="101"/>
      <c r="AO62" s="101"/>
      <c r="AP62" s="102"/>
    </row>
    <row r="63" spans="1:15" ht="15.75">
      <c r="A63" s="134" t="s">
        <v>83</v>
      </c>
      <c r="B63" s="138">
        <f>+E55</f>
        <v>486695.55000000005</v>
      </c>
      <c r="C63" s="122" t="s">
        <v>80</v>
      </c>
      <c r="D63" s="122"/>
      <c r="E63" s="122"/>
      <c r="F63" s="122"/>
      <c r="G63" s="122"/>
      <c r="H63" s="116"/>
      <c r="I63" s="116"/>
      <c r="J63" s="116"/>
      <c r="K63" s="116"/>
      <c r="L63" s="116"/>
      <c r="M63" s="116"/>
      <c r="N63" s="116"/>
      <c r="O63" s="116"/>
    </row>
    <row r="64" spans="1:15" ht="15.75">
      <c r="A64" s="122"/>
      <c r="B64" s="139">
        <v>2550</v>
      </c>
      <c r="C64" s="122" t="s">
        <v>81</v>
      </c>
      <c r="D64" s="122"/>
      <c r="E64" s="122"/>
      <c r="F64" s="122"/>
      <c r="G64" s="122"/>
      <c r="H64" s="116"/>
      <c r="I64" s="116"/>
      <c r="J64" s="116"/>
      <c r="K64" s="116"/>
      <c r="L64" s="116"/>
      <c r="M64" s="116"/>
      <c r="N64" s="116"/>
      <c r="O64" s="116"/>
    </row>
    <row r="65" spans="1:15" ht="15.75">
      <c r="A65" s="122"/>
      <c r="B65" s="140">
        <f>B63/B64</f>
        <v>190.86100000000002</v>
      </c>
      <c r="C65" s="134" t="s">
        <v>82</v>
      </c>
      <c r="D65" s="122"/>
      <c r="E65" s="122"/>
      <c r="F65" s="122"/>
      <c r="G65" s="122"/>
      <c r="H65" s="116"/>
      <c r="I65" s="116"/>
      <c r="J65" s="116"/>
      <c r="K65" s="116"/>
      <c r="L65" s="116"/>
      <c r="M65" s="116"/>
      <c r="N65" s="116"/>
      <c r="O65" s="116"/>
    </row>
    <row r="66" spans="1:15" ht="15.75">
      <c r="A66" s="122"/>
      <c r="B66" s="122"/>
      <c r="C66" s="122"/>
      <c r="D66" s="122"/>
      <c r="E66" s="122"/>
      <c r="F66" s="122"/>
      <c r="G66" s="122"/>
      <c r="H66" s="116"/>
      <c r="I66" s="116"/>
      <c r="J66" s="116"/>
      <c r="K66" s="116"/>
      <c r="L66" s="116"/>
      <c r="M66" s="116"/>
      <c r="N66" s="116"/>
      <c r="O66" s="116"/>
    </row>
    <row r="67" spans="1:15" ht="15.75">
      <c r="A67" s="122"/>
      <c r="B67" s="116" t="s">
        <v>59</v>
      </c>
      <c r="C67" s="116"/>
      <c r="D67" s="116" t="s">
        <v>87</v>
      </c>
      <c r="E67" s="116"/>
      <c r="F67" s="122"/>
      <c r="G67" s="122"/>
      <c r="H67" s="116"/>
      <c r="I67" s="116"/>
      <c r="J67" s="116"/>
      <c r="K67" s="116"/>
      <c r="L67" s="116"/>
      <c r="M67" s="116"/>
      <c r="N67" s="116"/>
      <c r="O67" s="116"/>
    </row>
    <row r="68" spans="1:15" ht="16.5" thickBot="1">
      <c r="A68" s="134" t="s">
        <v>84</v>
      </c>
      <c r="B68" s="121">
        <v>2.5</v>
      </c>
      <c r="C68" s="117"/>
      <c r="D68" s="116">
        <v>1</v>
      </c>
      <c r="E68" s="116"/>
      <c r="F68" s="122">
        <f>2550/2.5</f>
        <v>1020</v>
      </c>
      <c r="G68" s="122"/>
      <c r="H68" s="116"/>
      <c r="I68" s="116"/>
      <c r="J68" s="116"/>
      <c r="K68" s="116"/>
      <c r="L68" s="116"/>
      <c r="M68" s="116"/>
      <c r="N68" s="116"/>
      <c r="O68" s="116"/>
    </row>
    <row r="69" spans="1:15" ht="16.5" thickBot="1">
      <c r="A69" s="122"/>
      <c r="B69" s="116">
        <v>2550</v>
      </c>
      <c r="C69" s="118"/>
      <c r="D69" s="119">
        <f>B69*D68/B68</f>
        <v>1020</v>
      </c>
      <c r="E69" s="116" t="s">
        <v>62</v>
      </c>
      <c r="F69" s="122"/>
      <c r="G69" s="122"/>
      <c r="H69" s="116"/>
      <c r="I69" s="116"/>
      <c r="J69" s="116"/>
      <c r="K69" s="116"/>
      <c r="L69" s="116"/>
      <c r="M69" s="116"/>
      <c r="N69" s="116"/>
      <c r="O69" s="116"/>
    </row>
    <row r="70" spans="1:15" ht="15.75">
      <c r="A70" s="122"/>
      <c r="B70" s="122"/>
      <c r="C70" s="124"/>
      <c r="D70" s="122"/>
      <c r="E70" s="122"/>
      <c r="F70" s="122"/>
      <c r="G70" s="122"/>
      <c r="H70" s="116"/>
      <c r="I70" s="116"/>
      <c r="J70" s="116"/>
      <c r="K70" s="116"/>
      <c r="L70" s="116"/>
      <c r="M70" s="116"/>
      <c r="N70" s="116"/>
      <c r="O70" s="116"/>
    </row>
    <row r="71" spans="1:15" ht="15.75">
      <c r="A71" s="122"/>
      <c r="B71" s="134" t="s">
        <v>85</v>
      </c>
      <c r="C71" s="135">
        <f>+E55</f>
        <v>486695.55000000005</v>
      </c>
      <c r="D71" s="122"/>
      <c r="E71" s="122"/>
      <c r="F71" s="122"/>
      <c r="G71" s="122"/>
      <c r="H71" s="116"/>
      <c r="I71" s="116"/>
      <c r="J71" s="116"/>
      <c r="K71" s="116"/>
      <c r="L71" s="116"/>
      <c r="M71" s="116"/>
      <c r="N71" s="116"/>
      <c r="O71" s="116"/>
    </row>
    <row r="72" spans="1:24" ht="15.75">
      <c r="A72" s="122"/>
      <c r="B72" s="134" t="s">
        <v>86</v>
      </c>
      <c r="C72" s="135">
        <f>C71/D69</f>
        <v>477.15250000000003</v>
      </c>
      <c r="D72" s="122"/>
      <c r="E72" s="122"/>
      <c r="F72" s="122"/>
      <c r="G72" s="122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ht="15.75">
      <c r="A73" s="122"/>
      <c r="B73" s="122"/>
      <c r="C73" s="122"/>
      <c r="D73" s="122"/>
      <c r="E73" s="122"/>
      <c r="F73" s="122"/>
      <c r="G73" s="122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</sheetData>
  <sheetProtection/>
  <mergeCells count="2">
    <mergeCell ref="F1:G1"/>
    <mergeCell ref="E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22.00390625" style="0" bestFit="1" customWidth="1"/>
    <col min="3" max="3" width="47.00390625" style="0" bestFit="1" customWidth="1"/>
    <col min="4" max="4" width="31.28125" style="0" bestFit="1" customWidth="1"/>
  </cols>
  <sheetData>
    <row r="1" spans="1:16" ht="15">
      <c r="A1" s="36" t="s">
        <v>2</v>
      </c>
      <c r="B1" s="38"/>
      <c r="C1" s="38"/>
      <c r="D1" s="4"/>
      <c r="E1" s="4"/>
      <c r="F1" s="6"/>
      <c r="G1" s="6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36"/>
      <c r="B2" s="38"/>
      <c r="C2" s="38"/>
      <c r="D2" s="4"/>
      <c r="E2" s="4"/>
      <c r="F2" s="6"/>
      <c r="G2" s="6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68" t="s">
        <v>5</v>
      </c>
      <c r="B3" s="38"/>
      <c r="C3" s="38"/>
      <c r="D3" s="4"/>
      <c r="E3" s="4"/>
      <c r="F3" s="6"/>
      <c r="G3" s="6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38" t="s">
        <v>43</v>
      </c>
      <c r="B4" s="38"/>
      <c r="C4" s="38"/>
      <c r="D4" s="4"/>
      <c r="E4" s="4"/>
      <c r="F4" s="6"/>
      <c r="G4" s="6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38" t="s">
        <v>41</v>
      </c>
      <c r="B5" s="38"/>
      <c r="C5" s="38"/>
      <c r="D5" s="4"/>
      <c r="E5" s="4"/>
      <c r="F5" s="6"/>
      <c r="G5" s="6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38" t="s">
        <v>42</v>
      </c>
      <c r="B6" s="38"/>
      <c r="C6" s="38"/>
      <c r="D6" s="4"/>
      <c r="E6" s="4"/>
      <c r="F6" s="6"/>
      <c r="G6" s="6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38" t="s">
        <v>3</v>
      </c>
      <c r="B7" s="38"/>
      <c r="C7" s="38"/>
      <c r="D7" s="4"/>
      <c r="E7" s="4"/>
      <c r="F7" s="6"/>
      <c r="G7" s="6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38" t="s">
        <v>4</v>
      </c>
      <c r="B8" s="38"/>
      <c r="C8" s="38"/>
      <c r="D8" s="4"/>
      <c r="E8" s="4"/>
      <c r="F8" s="6"/>
      <c r="G8" s="6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38" t="s">
        <v>40</v>
      </c>
      <c r="B9" s="38"/>
      <c r="C9" s="38"/>
      <c r="D9" s="4"/>
      <c r="E9" s="4"/>
      <c r="F9" s="6"/>
      <c r="G9" s="6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38"/>
      <c r="B10" s="38"/>
      <c r="C10" s="38"/>
      <c r="D10" s="4"/>
      <c r="E10" s="4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68" t="s">
        <v>6</v>
      </c>
      <c r="B11" s="38"/>
      <c r="C11" s="38"/>
      <c r="D11" s="4"/>
      <c r="E11" s="4"/>
      <c r="F11" s="6"/>
      <c r="G11" s="6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38" t="s">
        <v>44</v>
      </c>
      <c r="B12" s="38"/>
      <c r="C12" s="38"/>
      <c r="D12" s="4"/>
      <c r="E12" s="4"/>
      <c r="F12" s="6"/>
      <c r="G12" s="6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38" t="s">
        <v>7</v>
      </c>
      <c r="B13" s="38"/>
      <c r="C13" s="38"/>
      <c r="D13" s="4"/>
      <c r="E13" s="4"/>
      <c r="F13" s="6"/>
      <c r="G13" s="6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38" t="s">
        <v>8</v>
      </c>
      <c r="B14" s="38"/>
      <c r="C14" s="38"/>
      <c r="D14" s="4"/>
      <c r="E14" s="4"/>
      <c r="F14" s="6"/>
      <c r="G14" s="6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38" t="s">
        <v>9</v>
      </c>
      <c r="B15" s="38"/>
      <c r="C15" s="38"/>
      <c r="D15" s="4"/>
      <c r="E15" s="4"/>
      <c r="F15" s="6"/>
      <c r="G15" s="6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38" t="s">
        <v>10</v>
      </c>
      <c r="B16" s="38"/>
      <c r="C16" s="38"/>
      <c r="D16" s="4"/>
      <c r="E16" s="4"/>
      <c r="F16" s="6"/>
      <c r="G16" s="6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4"/>
      <c r="B17" s="4"/>
      <c r="C17" s="4"/>
      <c r="D17" s="4"/>
      <c r="E17" s="4"/>
      <c r="F17" s="6"/>
      <c r="G17" s="6"/>
      <c r="H17" s="4"/>
      <c r="I17" s="4"/>
      <c r="J17" s="4"/>
      <c r="K17" s="4"/>
      <c r="L17" s="4"/>
      <c r="M17" s="4"/>
      <c r="N17" s="4"/>
      <c r="O17" s="4"/>
      <c r="P17" s="4"/>
    </row>
    <row r="18" spans="1:17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10"/>
    </row>
    <row r="19" spans="1:16" ht="15">
      <c r="A19" s="14"/>
      <c r="B19" s="14"/>
      <c r="C19" s="14"/>
      <c r="D19" s="14"/>
      <c r="E19" s="14"/>
      <c r="F19" s="7"/>
      <c r="G19" s="7"/>
      <c r="H19" s="7"/>
      <c r="I19" s="7"/>
      <c r="J19" s="7"/>
      <c r="K19" s="7"/>
      <c r="L19" s="4"/>
      <c r="M19" s="4"/>
      <c r="N19" s="4"/>
      <c r="O19" s="4"/>
      <c r="P19" s="4"/>
    </row>
    <row r="20" spans="1:22" ht="15.75">
      <c r="A20" s="222"/>
      <c r="B20" s="294" t="s">
        <v>145</v>
      </c>
      <c r="C20" s="294"/>
      <c r="D20" s="294"/>
      <c r="E20" s="294"/>
      <c r="F20" s="294"/>
      <c r="G20" s="294"/>
      <c r="H20" s="294"/>
      <c r="I20" s="294"/>
      <c r="J20" s="294"/>
      <c r="K20" s="294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ht="16.5" thickBot="1">
      <c r="A21" s="2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295" t="s">
        <v>146</v>
      </c>
      <c r="N21" s="295"/>
      <c r="O21" s="122"/>
      <c r="P21" s="122"/>
      <c r="Q21" s="122"/>
      <c r="R21" s="122"/>
      <c r="S21" s="122"/>
      <c r="T21" s="122"/>
      <c r="U21" s="122"/>
      <c r="V21" s="122"/>
    </row>
    <row r="22" spans="1:22" ht="16.5" thickBot="1">
      <c r="A22" s="222"/>
      <c r="B22" s="296" t="s">
        <v>147</v>
      </c>
      <c r="C22" s="298" t="s">
        <v>148</v>
      </c>
      <c r="D22" s="223" t="s">
        <v>149</v>
      </c>
      <c r="E22" s="300" t="s">
        <v>150</v>
      </c>
      <c r="F22" s="301"/>
      <c r="G22" s="302"/>
      <c r="H22" s="224" t="s">
        <v>151</v>
      </c>
      <c r="I22" s="303" t="s">
        <v>152</v>
      </c>
      <c r="J22" s="304"/>
      <c r="K22" s="305"/>
      <c r="L22" s="225" t="s">
        <v>102</v>
      </c>
      <c r="M22" s="306" t="s">
        <v>153</v>
      </c>
      <c r="N22" s="307"/>
      <c r="O22" s="307"/>
      <c r="P22" s="307"/>
      <c r="Q22" s="307"/>
      <c r="R22" s="308"/>
      <c r="S22" s="226" t="s">
        <v>102</v>
      </c>
      <c r="T22" s="227" t="s">
        <v>154</v>
      </c>
      <c r="U22" s="122"/>
      <c r="V22" s="122"/>
    </row>
    <row r="23" spans="1:22" ht="16.5" thickBot="1">
      <c r="A23" s="222"/>
      <c r="B23" s="297"/>
      <c r="C23" s="299"/>
      <c r="D23" s="228"/>
      <c r="E23" s="229" t="s">
        <v>155</v>
      </c>
      <c r="F23" s="229" t="s">
        <v>156</v>
      </c>
      <c r="G23" s="230" t="s">
        <v>157</v>
      </c>
      <c r="H23" s="231"/>
      <c r="I23" s="229" t="s">
        <v>155</v>
      </c>
      <c r="J23" s="229" t="s">
        <v>156</v>
      </c>
      <c r="K23" s="232" t="s">
        <v>157</v>
      </c>
      <c r="L23" s="233"/>
      <c r="M23" s="234" t="s">
        <v>158</v>
      </c>
      <c r="N23" s="235" t="s">
        <v>159</v>
      </c>
      <c r="O23" s="222" t="s">
        <v>160</v>
      </c>
      <c r="P23" s="236">
        <f>2/100</f>
        <v>0.02</v>
      </c>
      <c r="Q23" s="222" t="s">
        <v>161</v>
      </c>
      <c r="R23" s="237" t="s">
        <v>162</v>
      </c>
      <c r="S23" s="237"/>
      <c r="T23" s="237"/>
      <c r="U23" s="122"/>
      <c r="V23" s="122"/>
    </row>
    <row r="24" spans="1:22" ht="15.75">
      <c r="A24" s="222"/>
      <c r="B24" s="222" t="s">
        <v>133</v>
      </c>
      <c r="C24" s="222">
        <v>10000</v>
      </c>
      <c r="D24" s="238" t="s">
        <v>149</v>
      </c>
      <c r="E24" s="239">
        <v>9400</v>
      </c>
      <c r="F24" s="239">
        <v>100</v>
      </c>
      <c r="G24" s="265">
        <f>+D30</f>
        <v>9400</v>
      </c>
      <c r="H24" s="241" t="s">
        <v>151</v>
      </c>
      <c r="I24" s="239">
        <v>5000</v>
      </c>
      <c r="J24" s="239">
        <v>100</v>
      </c>
      <c r="K24" s="239">
        <f>I24*J24/100</f>
        <v>5000</v>
      </c>
      <c r="L24" s="239" t="s">
        <v>102</v>
      </c>
      <c r="M24" s="239">
        <v>14400</v>
      </c>
      <c r="N24" s="242">
        <f>+C40</f>
        <v>600</v>
      </c>
      <c r="O24" s="242">
        <f>+D62</f>
        <v>288</v>
      </c>
      <c r="P24" s="242"/>
      <c r="Q24" s="239">
        <f>+D47</f>
        <v>312</v>
      </c>
      <c r="R24" s="267">
        <f>+D49</f>
        <v>305.88235294117646</v>
      </c>
      <c r="S24" s="239" t="s">
        <v>102</v>
      </c>
      <c r="T24" s="239">
        <f>M24+R24</f>
        <v>14705.882352941177</v>
      </c>
      <c r="U24" s="243"/>
      <c r="V24" s="122"/>
    </row>
    <row r="25" spans="1:22" ht="15.75">
      <c r="A25" s="222"/>
      <c r="B25" s="222"/>
      <c r="C25" s="222"/>
      <c r="D25" s="238"/>
      <c r="E25" s="239"/>
      <c r="F25" s="239"/>
      <c r="G25" s="240"/>
      <c r="H25" s="244"/>
      <c r="I25" s="239"/>
      <c r="J25" s="239"/>
      <c r="K25" s="239"/>
      <c r="L25" s="239"/>
      <c r="M25" s="239"/>
      <c r="N25" s="242"/>
      <c r="O25" s="242"/>
      <c r="P25" s="242"/>
      <c r="Q25" s="239"/>
      <c r="R25" s="239"/>
      <c r="S25" s="239"/>
      <c r="T25" s="239"/>
      <c r="U25" s="243"/>
      <c r="V25" s="122"/>
    </row>
    <row r="26" spans="1:22" ht="16.5" thickBot="1">
      <c r="A26" s="222"/>
      <c r="B26" s="222"/>
      <c r="C26" s="222"/>
      <c r="D26" s="238"/>
      <c r="E26" s="239"/>
      <c r="F26" s="239"/>
      <c r="G26" s="240"/>
      <c r="H26" s="245"/>
      <c r="I26" s="239"/>
      <c r="J26" s="239"/>
      <c r="K26" s="239"/>
      <c r="L26" s="239"/>
      <c r="M26" s="239"/>
      <c r="N26" s="242"/>
      <c r="O26" s="242"/>
      <c r="P26" s="242"/>
      <c r="Q26" s="239"/>
      <c r="R26" s="239"/>
      <c r="S26" s="239"/>
      <c r="T26" s="239"/>
      <c r="U26" s="243"/>
      <c r="V26" s="122"/>
    </row>
    <row r="27" spans="1:22" ht="15.75">
      <c r="A27" s="222"/>
      <c r="B27" s="129" t="s">
        <v>79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>
        <f>SUM(M24:M26)</f>
        <v>14400</v>
      </c>
      <c r="N27" s="129">
        <f>SUM(N24:N26)</f>
        <v>600</v>
      </c>
      <c r="O27" s="129"/>
      <c r="P27" s="129"/>
      <c r="Q27" s="129"/>
      <c r="R27" s="129"/>
      <c r="S27" s="129"/>
      <c r="T27" s="246">
        <f>SUM(T24:T26)</f>
        <v>14705.882352941177</v>
      </c>
      <c r="U27" s="122"/>
      <c r="V27" s="122"/>
    </row>
    <row r="28" spans="1:22" ht="15.75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47" t="s">
        <v>146</v>
      </c>
      <c r="N28" s="122">
        <f>M27+N27</f>
        <v>15000</v>
      </c>
      <c r="O28" s="122"/>
      <c r="P28" s="122"/>
      <c r="Q28" s="122"/>
      <c r="R28" s="122"/>
      <c r="S28" s="122"/>
      <c r="T28" s="122"/>
      <c r="U28" s="122"/>
      <c r="V28" s="122"/>
    </row>
    <row r="29" spans="1:22" ht="15.75">
      <c r="A29" s="222"/>
      <c r="B29" s="222"/>
      <c r="C29" s="222" t="s">
        <v>163</v>
      </c>
      <c r="D29" s="222" t="s">
        <v>164</v>
      </c>
      <c r="E29" s="122"/>
      <c r="F29" s="122"/>
      <c r="G29" s="122" t="s">
        <v>173</v>
      </c>
      <c r="H29" s="122"/>
      <c r="I29" s="122"/>
      <c r="J29" s="122"/>
      <c r="K29" s="122"/>
      <c r="L29" s="122"/>
      <c r="M29" s="122"/>
      <c r="N29" s="122"/>
      <c r="O29" s="122" t="s">
        <v>165</v>
      </c>
      <c r="P29" s="122"/>
      <c r="Q29" s="122"/>
      <c r="R29" s="122"/>
      <c r="S29" s="122"/>
      <c r="T29" s="122"/>
      <c r="U29" s="122"/>
      <c r="V29" s="122"/>
    </row>
    <row r="30" spans="1:22" ht="15.75">
      <c r="A30" s="222"/>
      <c r="B30" s="222"/>
      <c r="C30" s="222"/>
      <c r="D30" s="248">
        <f>M24+K24-C24</f>
        <v>9400</v>
      </c>
      <c r="E30" s="122"/>
      <c r="F30" s="122"/>
      <c r="G30" s="266">
        <f>C24+G24-K24</f>
        <v>14400</v>
      </c>
      <c r="H30" s="122"/>
      <c r="I30" s="122"/>
      <c r="J30" s="122"/>
      <c r="K30" s="122"/>
      <c r="L30" s="122"/>
      <c r="M30" s="122"/>
      <c r="N30" s="122"/>
      <c r="O30" s="249" t="s">
        <v>154</v>
      </c>
      <c r="P30" s="250">
        <f>N28/(1+P23)</f>
        <v>14705.882352941177</v>
      </c>
      <c r="Q30" s="222"/>
      <c r="R30" s="222"/>
      <c r="S30" s="222"/>
      <c r="T30" s="222"/>
      <c r="U30" s="122"/>
      <c r="V30" s="122"/>
    </row>
    <row r="31" spans="1:22" ht="15.75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50"/>
      <c r="Q31" s="222"/>
      <c r="R31" s="222"/>
      <c r="S31" s="222"/>
      <c r="T31" s="222"/>
      <c r="U31" s="122"/>
      <c r="V31" s="122"/>
    </row>
    <row r="32" spans="1:22" ht="15.75">
      <c r="A32" s="264">
        <v>1</v>
      </c>
      <c r="B32" s="264" t="s">
        <v>150</v>
      </c>
      <c r="C32" s="264" t="s">
        <v>135</v>
      </c>
      <c r="D32" s="264" t="s">
        <v>174</v>
      </c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50"/>
      <c r="Q32" s="222"/>
      <c r="R32" s="222"/>
      <c r="S32" s="222"/>
      <c r="T32" s="222"/>
      <c r="U32" s="122"/>
      <c r="V32" s="122"/>
    </row>
    <row r="33" spans="1:22" ht="15.75">
      <c r="A33" s="222"/>
      <c r="B33" s="264"/>
      <c r="C33" s="264">
        <v>9400</v>
      </c>
      <c r="D33" s="264">
        <v>9400</v>
      </c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50"/>
      <c r="Q33" s="222"/>
      <c r="R33" s="222"/>
      <c r="S33" s="222"/>
      <c r="T33" s="222"/>
      <c r="U33" s="122"/>
      <c r="V33" s="122"/>
    </row>
    <row r="34" spans="1:22" ht="15.75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50"/>
      <c r="Q34" s="222"/>
      <c r="R34" s="222"/>
      <c r="S34" s="222"/>
      <c r="T34" s="222"/>
      <c r="U34" s="122"/>
      <c r="V34" s="122"/>
    </row>
    <row r="35" spans="1:22" ht="15.7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122"/>
      <c r="V35" s="122"/>
    </row>
    <row r="36" spans="1:22" ht="15.7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122"/>
      <c r="V36" s="122"/>
    </row>
    <row r="37" spans="1:22" ht="15.7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122"/>
      <c r="V37" s="122"/>
    </row>
    <row r="38" spans="1:22" ht="15.75">
      <c r="A38" s="222"/>
      <c r="B38" s="122"/>
      <c r="C38" s="122"/>
      <c r="D38" s="222"/>
      <c r="E38" s="122"/>
      <c r="F38" s="1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122"/>
      <c r="V38" s="122"/>
    </row>
    <row r="39" spans="1:22" ht="15.75">
      <c r="A39" s="222"/>
      <c r="B39" s="252" t="s">
        <v>166</v>
      </c>
      <c r="C39" s="129" t="s">
        <v>167</v>
      </c>
      <c r="D39" s="222"/>
      <c r="E39" s="122"/>
      <c r="F39" s="1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122"/>
      <c r="V39" s="122"/>
    </row>
    <row r="40" spans="1:22" ht="15.75">
      <c r="A40" s="222"/>
      <c r="B40" s="122" t="s">
        <v>159</v>
      </c>
      <c r="C40" s="254">
        <v>600</v>
      </c>
      <c r="D40" s="222"/>
      <c r="E40" s="122"/>
      <c r="F40" s="1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122"/>
      <c r="V40" s="122"/>
    </row>
    <row r="41" spans="1:22" ht="15.75">
      <c r="A41" s="222"/>
      <c r="B41" s="122" t="s">
        <v>168</v>
      </c>
      <c r="C41" s="254">
        <f>+D62</f>
        <v>288</v>
      </c>
      <c r="D41" s="222"/>
      <c r="E41" s="122"/>
      <c r="F41" s="1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122"/>
      <c r="V41" s="122"/>
    </row>
    <row r="42" spans="1:22" ht="15.75">
      <c r="A42" s="222"/>
      <c r="B42" s="122" t="s">
        <v>169</v>
      </c>
      <c r="C42" s="255">
        <v>0.02</v>
      </c>
      <c r="D42" s="222"/>
      <c r="E42" s="122"/>
      <c r="F42" s="1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122"/>
      <c r="V42" s="122"/>
    </row>
    <row r="43" spans="1:22" ht="15.75">
      <c r="A43" s="222"/>
      <c r="B43" s="222"/>
      <c r="C43" s="222"/>
      <c r="D43" s="222"/>
      <c r="E43" s="122"/>
      <c r="F43" s="1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122"/>
      <c r="V43" s="122"/>
    </row>
    <row r="44" spans="1:22" ht="16.5" thickBot="1">
      <c r="A44" s="222"/>
      <c r="B44" s="256" t="s">
        <v>162</v>
      </c>
      <c r="C44" s="257" t="s">
        <v>102</v>
      </c>
      <c r="D44" s="258" t="s">
        <v>161</v>
      </c>
      <c r="E44" s="122"/>
      <c r="F44" s="1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122"/>
      <c r="V44" s="122"/>
    </row>
    <row r="45" spans="1:22" ht="15.75">
      <c r="A45" s="222"/>
      <c r="B45" s="256"/>
      <c r="C45" s="256"/>
      <c r="D45" s="259" t="s">
        <v>170</v>
      </c>
      <c r="E45" s="122"/>
      <c r="F45" s="1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122"/>
      <c r="V45" s="122"/>
    </row>
    <row r="46" spans="1:22" ht="15.75">
      <c r="A46" s="222"/>
      <c r="B46" s="122"/>
      <c r="C46" s="122"/>
      <c r="D46" s="122"/>
      <c r="E46" s="122"/>
      <c r="F46" s="1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122"/>
      <c r="V46" s="122"/>
    </row>
    <row r="47" spans="1:22" ht="16.5" thickBot="1">
      <c r="A47" s="222"/>
      <c r="B47" s="122" t="s">
        <v>162</v>
      </c>
      <c r="C47" s="122" t="s">
        <v>102</v>
      </c>
      <c r="D47" s="260">
        <f>D55</f>
        <v>312</v>
      </c>
      <c r="E47" s="122"/>
      <c r="F47" s="1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122"/>
      <c r="V47" s="122"/>
    </row>
    <row r="48" spans="1:22" ht="15.75">
      <c r="A48" s="222"/>
      <c r="B48" s="122"/>
      <c r="C48" s="122"/>
      <c r="D48" s="254">
        <f>1+(E60)</f>
        <v>1.02</v>
      </c>
      <c r="E48" s="122"/>
      <c r="F48" s="1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122"/>
      <c r="V48" s="122"/>
    </row>
    <row r="49" spans="1:22" ht="15.75">
      <c r="A49" s="264">
        <v>4</v>
      </c>
      <c r="B49" s="251" t="s">
        <v>162</v>
      </c>
      <c r="C49" s="251"/>
      <c r="D49" s="261">
        <f>D47/D48</f>
        <v>305.88235294117646</v>
      </c>
      <c r="E49" s="122"/>
      <c r="F49" s="1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122"/>
      <c r="V49" s="122"/>
    </row>
    <row r="50" spans="1:22" ht="15.75">
      <c r="A50" s="222"/>
      <c r="B50" s="122"/>
      <c r="C50" s="122"/>
      <c r="D50" s="122"/>
      <c r="E50" s="122"/>
      <c r="F50" s="1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122"/>
      <c r="V50" s="122"/>
    </row>
    <row r="51" spans="1:22" ht="15.75">
      <c r="A51" s="222"/>
      <c r="B51" s="256" t="s">
        <v>161</v>
      </c>
      <c r="C51" s="256" t="s">
        <v>102</v>
      </c>
      <c r="D51" s="256" t="s">
        <v>171</v>
      </c>
      <c r="E51" s="122"/>
      <c r="F51" s="1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122"/>
      <c r="V51" s="122"/>
    </row>
    <row r="52" spans="1:22" ht="15.75">
      <c r="A52" s="222"/>
      <c r="B52" s="253"/>
      <c r="C52" s="253"/>
      <c r="D52" s="122"/>
      <c r="E52" s="122"/>
      <c r="F52" s="1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22"/>
      <c r="V52" s="122"/>
    </row>
    <row r="53" spans="1:22" ht="15.75">
      <c r="A53" s="222"/>
      <c r="B53" s="253" t="s">
        <v>161</v>
      </c>
      <c r="C53" s="253" t="s">
        <v>102</v>
      </c>
      <c r="D53" s="254">
        <f>C40</f>
        <v>600</v>
      </c>
      <c r="E53" s="262">
        <f>C41</f>
        <v>288</v>
      </c>
      <c r="F53" s="1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122"/>
      <c r="V53" s="122"/>
    </row>
    <row r="54" spans="1:22" ht="15.75">
      <c r="A54" s="222"/>
      <c r="B54" s="253"/>
      <c r="C54" s="253"/>
      <c r="D54" s="122"/>
      <c r="E54" s="122"/>
      <c r="F54" s="1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122"/>
      <c r="V54" s="122"/>
    </row>
    <row r="55" spans="1:22" ht="15.75">
      <c r="A55" s="269">
        <v>3</v>
      </c>
      <c r="B55" s="251" t="s">
        <v>161</v>
      </c>
      <c r="C55" s="251" t="s">
        <v>102</v>
      </c>
      <c r="D55" s="251">
        <f>D53-E53</f>
        <v>312</v>
      </c>
      <c r="E55" s="122"/>
      <c r="F55" s="1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122"/>
      <c r="V55" s="122"/>
    </row>
    <row r="56" spans="1:22" ht="15.75">
      <c r="A56" s="222"/>
      <c r="B56" s="122"/>
      <c r="C56" s="122"/>
      <c r="D56" s="122"/>
      <c r="E56" s="122"/>
      <c r="F56" s="1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122"/>
      <c r="V56" s="122"/>
    </row>
    <row r="57" spans="1:22" ht="15.75">
      <c r="A57" s="222"/>
      <c r="B57" s="122"/>
      <c r="C57" s="122"/>
      <c r="D57" s="122"/>
      <c r="E57" s="122"/>
      <c r="F57" s="1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122"/>
      <c r="V57" s="122"/>
    </row>
    <row r="58" spans="1:22" ht="15.75">
      <c r="A58" s="222"/>
      <c r="B58" s="256" t="s">
        <v>168</v>
      </c>
      <c r="C58" s="256" t="s">
        <v>102</v>
      </c>
      <c r="D58" s="256" t="s">
        <v>172</v>
      </c>
      <c r="E58" s="122"/>
      <c r="F58" s="1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122"/>
      <c r="V58" s="122"/>
    </row>
    <row r="59" spans="1:22" ht="15.75">
      <c r="A59" s="222"/>
      <c r="B59" s="222"/>
      <c r="C59" s="222"/>
      <c r="D59" s="222"/>
      <c r="E59" s="222"/>
      <c r="F59" s="1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122"/>
      <c r="V59" s="122"/>
    </row>
    <row r="60" spans="1:22" ht="15.75">
      <c r="A60" s="222"/>
      <c r="B60" s="253" t="s">
        <v>168</v>
      </c>
      <c r="C60" s="253" t="s">
        <v>102</v>
      </c>
      <c r="D60" s="263">
        <f>M24</f>
        <v>14400</v>
      </c>
      <c r="E60" s="254">
        <f>2/100</f>
        <v>0.02</v>
      </c>
      <c r="F60" s="1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122"/>
      <c r="V60" s="122"/>
    </row>
    <row r="61" spans="1:22" ht="15.75">
      <c r="A61" s="222"/>
      <c r="B61" s="122"/>
      <c r="C61" s="122"/>
      <c r="D61" s="122"/>
      <c r="E61" s="122"/>
      <c r="F61" s="1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122"/>
      <c r="V61" s="122"/>
    </row>
    <row r="62" spans="1:22" ht="15.75">
      <c r="A62" s="264">
        <v>2</v>
      </c>
      <c r="B62" s="251" t="s">
        <v>168</v>
      </c>
      <c r="C62" s="251" t="s">
        <v>102</v>
      </c>
      <c r="D62" s="251">
        <f>D60*E60</f>
        <v>288</v>
      </c>
      <c r="E62" s="122"/>
      <c r="F62" s="1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122"/>
      <c r="V62" s="122"/>
    </row>
    <row r="63" spans="1:22" ht="15.75">
      <c r="A63" s="222"/>
      <c r="B63" s="122"/>
      <c r="C63" s="122"/>
      <c r="D63" s="122"/>
      <c r="E63" s="122"/>
      <c r="F63" s="1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122"/>
      <c r="V63" s="122"/>
    </row>
    <row r="64" spans="1:22" ht="15.75">
      <c r="A64" s="222"/>
      <c r="B64" s="122"/>
      <c r="C64" s="122"/>
      <c r="D64" s="122"/>
      <c r="E64" s="122"/>
      <c r="F64" s="1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22"/>
      <c r="V64" s="122"/>
    </row>
    <row r="65" spans="1:22" ht="15.75">
      <c r="A65" s="264">
        <v>5</v>
      </c>
      <c r="B65" s="222" t="s">
        <v>154</v>
      </c>
      <c r="C65" s="266">
        <f>+T27</f>
        <v>14705.882352941177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222"/>
      <c r="S65" s="222"/>
      <c r="T65" s="222"/>
      <c r="U65" s="122"/>
      <c r="V65" s="122"/>
    </row>
    <row r="66" spans="1:22" ht="15.75">
      <c r="A66" s="2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222"/>
      <c r="S66" s="222"/>
      <c r="T66" s="222"/>
      <c r="U66" s="122"/>
      <c r="V66" s="122"/>
    </row>
  </sheetData>
  <sheetProtection/>
  <mergeCells count="7">
    <mergeCell ref="B20:K20"/>
    <mergeCell ref="M21:N21"/>
    <mergeCell ref="B22:B23"/>
    <mergeCell ref="C22:C23"/>
    <mergeCell ref="E22:G22"/>
    <mergeCell ref="I22:K22"/>
    <mergeCell ref="M22:R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WinuE</cp:lastModifiedBy>
  <cp:lastPrinted>2021-03-17T21:47:45Z</cp:lastPrinted>
  <dcterms:created xsi:type="dcterms:W3CDTF">2011-05-25T21:22:50Z</dcterms:created>
  <dcterms:modified xsi:type="dcterms:W3CDTF">2021-07-08T15:02:16Z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ro">
    <vt:lpwstr>2.00000000000000</vt:lpwstr>
  </property>
  <property fmtid="{D5CDD505-2E9C-101B-9397-08002B2CF9AE}" pid="3" name="Fecha Publicacion">
    <vt:lpwstr>2021-03-18T00:00:00Z</vt:lpwstr>
  </property>
  <property fmtid="{D5CDD505-2E9C-101B-9397-08002B2CF9AE}" pid="4" name="Unidad">
    <vt:lpwstr>2.00000000000000</vt:lpwstr>
  </property>
</Properties>
</file>